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65521" yWindow="65521" windowWidth="10245" windowHeight="8670" tabRatio="391" activeTab="0"/>
  </bookViews>
  <sheets>
    <sheet name="申込書（ｸﾗﾌﾞ事務局用）" sheetId="1" r:id="rId1"/>
    <sheet name="集計表" sheetId="2" r:id="rId2"/>
    <sheet name="印刷指定" sheetId="3" r:id="rId3"/>
    <sheet name="手書き用申込用紙" sheetId="4" r:id="rId4"/>
  </sheets>
  <definedNames>
    <definedName name="_xlnm.Print_Area" localSheetId="3">'手書き用申込用紙'!$B$3:$N$26</definedName>
    <definedName name="_xlnm.Print_Area" localSheetId="1">'集計表'!$A$1:$M$35</definedName>
    <definedName name="_xlnm.Print_Area" localSheetId="0">'申込書（ｸﾗﾌﾞ事務局用）'!$A$10:$M$159</definedName>
    <definedName name="_xlnm.Print_Titles" localSheetId="0">'申込書（ｸﾗﾌﾞ事務局用）'!$7:$9</definedName>
  </definedNames>
  <calcPr fullCalcOnLoad="1"/>
</workbook>
</file>

<file path=xl/sharedStrings.xml><?xml version="1.0" encoding="utf-8"?>
<sst xmlns="http://schemas.openxmlformats.org/spreadsheetml/2006/main" count="696" uniqueCount="293">
  <si>
    <t>合計</t>
  </si>
  <si>
    <t>チーム数</t>
  </si>
  <si>
    <t>参加料</t>
  </si>
  <si>
    <t>登録団体名</t>
  </si>
  <si>
    <t>[集計表]で参加チームの集計をしています。チーム数や参加料の確認に役立ててください。</t>
  </si>
  <si>
    <t>各チームからの申込書をここへ取りまとめてくださるようお願いします。</t>
  </si>
  <si>
    <t>入力後このまま、どこの加盟団体か分かるように「名前を付けて保存」してください。</t>
  </si>
  <si>
    <t>参加チーム名</t>
  </si>
  <si>
    <t>選手氏名</t>
  </si>
  <si>
    <t>選手区分</t>
  </si>
  <si>
    <t>性別</t>
  </si>
  <si>
    <t>小中高一般</t>
  </si>
  <si>
    <t>登録番号</t>
  </si>
  <si>
    <t>事務局氏名</t>
  </si>
  <si>
    <t>成瀬　安昭</t>
  </si>
  <si>
    <t>漆崎　美幸</t>
  </si>
  <si>
    <t>野々垣　剛</t>
  </si>
  <si>
    <t>一瀬　英輝</t>
  </si>
  <si>
    <t>重森　忍</t>
  </si>
  <si>
    <t>内藤　正晃</t>
  </si>
  <si>
    <t>村下　冨美子</t>
  </si>
  <si>
    <t>坂井　茂則</t>
  </si>
  <si>
    <t>申込書（直接入力用）へ</t>
  </si>
  <si>
    <t>参加チーム名</t>
  </si>
  <si>
    <t>集計表の表示</t>
  </si>
  <si>
    <t>参加部門</t>
  </si>
  <si>
    <t>参加料</t>
  </si>
  <si>
    <t>印刷指定画面</t>
  </si>
  <si>
    <t>印刷指定画面へ</t>
  </si>
  <si>
    <t>プレビューを表示します。印刷するときはプレビュー画面にある印刷ボタンをクリックしてください。</t>
  </si>
  <si>
    <t>澤井　清浩</t>
  </si>
  <si>
    <t>１枚の紙に２チーム分を印刷するようにしてあります。</t>
  </si>
  <si>
    <t>最初に集計表をﾌﾟﾚﾋﾞｭｰします。印刷するときは、ﾌﾟﾚﾋﾞｭｰ画面にある「印刷」ﾎﾞﾀﾝをｸﾘｯｸしてください。</t>
  </si>
  <si>
    <t>印刷するときは、ﾌﾟﾚﾋﾞｭｰ画面にある「印刷」ﾎﾞﾀﾝをｸﾘｯｸして、印刷範囲を指定してください。</t>
  </si>
  <si>
    <t>Sub 保存終了()</t>
  </si>
  <si>
    <t>'</t>
  </si>
  <si>
    <t>' ファイルを保存してから画面を元に戻して終了する Macro</t>
  </si>
  <si>
    <t xml:space="preserve">   Application.Goto Worksheets("申込ﾃﾞｰﾀ").Range("A4"), True</t>
  </si>
  <si>
    <t>'   ActiveWorkbook.Save</t>
  </si>
  <si>
    <t xml:space="preserve">    Application.DisplayFullScreen = False</t>
  </si>
  <si>
    <t xml:space="preserve">    Application.DisplayFormulaBar = True</t>
  </si>
  <si>
    <t xml:space="preserve">    Application.DisplayStatusBar = True</t>
  </si>
  <si>
    <t xml:space="preserve">    Application.CommandBars("Standard").Visible = True</t>
  </si>
  <si>
    <t xml:space="preserve">    Application.CommandBars("Formatting").Visible = True</t>
  </si>
  <si>
    <t xml:space="preserve">    With ActiveWindow</t>
  </si>
  <si>
    <t xml:space="preserve">        .DisplayHeadings = True</t>
  </si>
  <si>
    <t xml:space="preserve">        .DisplayHorizontalScrollBar = True</t>
  </si>
  <si>
    <t xml:space="preserve">        .DisplayVerticalScrollBar = True</t>
  </si>
  <si>
    <t xml:space="preserve">        .DisplayWorkbookTabs = True</t>
  </si>
  <si>
    <t xml:space="preserve">    End With</t>
  </si>
  <si>
    <t>'   Application.Quit</t>
  </si>
  <si>
    <t xml:space="preserve">   ActiveWorkbook.Close SaveChanges:=False</t>
  </si>
  <si>
    <t>End Sub</t>
  </si>
  <si>
    <t xml:space="preserve">    Application.Dialogs(xlDialogSaveAs).Show</t>
  </si>
  <si>
    <t>クラブ名</t>
  </si>
  <si>
    <t>申込責任者</t>
  </si>
  <si>
    <t>ﾌﾟﾚﾋﾞｭｰ画面の「閉じる」をｸﾘｯｸすると入力した「申込表」を表示します。無条件に10ﾁｰﾑ分を表示します。</t>
  </si>
  <si>
    <t>申込部門</t>
  </si>
  <si>
    <t>チーム名</t>
  </si>
  <si>
    <t>加盟団体</t>
  </si>
  <si>
    <t>申込責任者氏名</t>
  </si>
  <si>
    <t>連絡先</t>
  </si>
  <si>
    <t>部門名</t>
  </si>
  <si>
    <t>申込部門cd</t>
  </si>
  <si>
    <t>試合部門cd</t>
  </si>
  <si>
    <t>試合部門</t>
  </si>
  <si>
    <t>氏名</t>
  </si>
  <si>
    <t>監督</t>
  </si>
  <si>
    <t>選手cd</t>
  </si>
  <si>
    <t>選手氏名</t>
  </si>
  <si>
    <t>参加料cd</t>
  </si>
  <si>
    <t>１加盟クラブあたり、１０チームまで申し込みできます。</t>
  </si>
  <si>
    <t>代表者電話＆ﾒｰﾙｱﾄﾞﾚｽ</t>
  </si>
  <si>
    <r>
      <t>代表者(申込責任者</t>
    </r>
    <r>
      <rPr>
        <sz val="11"/>
        <rFont val="ＭＳ ゴシック"/>
        <family val="3"/>
      </rPr>
      <t>)</t>
    </r>
    <r>
      <rPr>
        <sz val="11"/>
        <rFont val="ＭＳ ゴシック"/>
        <family val="3"/>
      </rPr>
      <t>氏名</t>
    </r>
  </si>
  <si>
    <t>保存後、加盟団体事務局へﾒｰﾙに添付して送信してください。</t>
  </si>
  <si>
    <t>登録団体</t>
  </si>
  <si>
    <t>チームcd</t>
  </si>
  <si>
    <t>申込部門</t>
  </si>
  <si>
    <t>部門cd</t>
  </si>
  <si>
    <t>選手cd</t>
  </si>
  <si>
    <t>市町名</t>
  </si>
  <si>
    <t>氏名</t>
  </si>
  <si>
    <t>選手氏名</t>
  </si>
  <si>
    <t>登録番号</t>
  </si>
  <si>
    <t>ｺｰﾁ</t>
  </si>
  <si>
    <t>ﾏﾈｰｼﾞｬｰ</t>
  </si>
  <si>
    <t>加盟団体名</t>
  </si>
  <si>
    <t>登録団体名</t>
  </si>
  <si>
    <t>市町名</t>
  </si>
  <si>
    <t>高体連</t>
  </si>
  <si>
    <t>福井市</t>
  </si>
  <si>
    <t>中体連</t>
  </si>
  <si>
    <t>前田　宏治</t>
  </si>
  <si>
    <t>敦賀市</t>
  </si>
  <si>
    <t>ジュニア</t>
  </si>
  <si>
    <t>大野市</t>
  </si>
  <si>
    <t>レディース</t>
  </si>
  <si>
    <t>岡田　忍</t>
  </si>
  <si>
    <t>越前市</t>
  </si>
  <si>
    <t>実業団</t>
  </si>
  <si>
    <t>鯖江市</t>
  </si>
  <si>
    <t>教職員</t>
  </si>
  <si>
    <t>萬道　尊教</t>
  </si>
  <si>
    <t>勝山市</t>
  </si>
  <si>
    <t>坂井市</t>
  </si>
  <si>
    <t>阿路川由喜</t>
  </si>
  <si>
    <t>あわら市</t>
  </si>
  <si>
    <t>小浜市</t>
  </si>
  <si>
    <t>津田　昌弘</t>
  </si>
  <si>
    <t>高浜町</t>
  </si>
  <si>
    <t>おおい町</t>
  </si>
  <si>
    <t>山澤　光雄</t>
  </si>
  <si>
    <t>永平寺町</t>
  </si>
  <si>
    <t>越前町</t>
  </si>
  <si>
    <t>楠　　密徳</t>
  </si>
  <si>
    <t>南越前町</t>
  </si>
  <si>
    <t>長田　浩司</t>
  </si>
  <si>
    <t>美浜町</t>
  </si>
  <si>
    <t>若狭町</t>
  </si>
  <si>
    <t>池田町</t>
  </si>
  <si>
    <t>向井　克己</t>
  </si>
  <si>
    <t>表示用チーム名</t>
  </si>
  <si>
    <t>チームcd</t>
  </si>
  <si>
    <t>部門cd</t>
  </si>
  <si>
    <t>市町名</t>
  </si>
  <si>
    <t>参加料cd</t>
  </si>
  <si>
    <t>参加料</t>
  </si>
  <si>
    <t>ｺｰﾁ</t>
  </si>
  <si>
    <t>ﾏﾈｰｼﾞｬｰ</t>
  </si>
  <si>
    <r>
      <t>部門c</t>
    </r>
    <r>
      <rPr>
        <sz val="11"/>
        <rFont val="ＭＳ ゴシック"/>
        <family val="3"/>
      </rPr>
      <t>d</t>
    </r>
  </si>
  <si>
    <t>選手1</t>
  </si>
  <si>
    <t>選手2</t>
  </si>
  <si>
    <t>選手3</t>
  </si>
  <si>
    <t>選手4</t>
  </si>
  <si>
    <t>選手5</t>
  </si>
  <si>
    <t>選手6</t>
  </si>
  <si>
    <t>選手7</t>
  </si>
  <si>
    <t>選手8</t>
  </si>
  <si>
    <t>参加料</t>
  </si>
  <si>
    <t>ｺｰﾁ</t>
  </si>
  <si>
    <t>参加料</t>
  </si>
  <si>
    <t>申込責任者氏名</t>
  </si>
  <si>
    <t>選手区分</t>
  </si>
  <si>
    <t>監督</t>
  </si>
  <si>
    <t>登録団体</t>
  </si>
  <si>
    <t>性別</t>
  </si>
  <si>
    <t>性別</t>
  </si>
  <si>
    <t>申込責任者氏名</t>
  </si>
  <si>
    <t>選手区分</t>
  </si>
  <si>
    <t>監督</t>
  </si>
  <si>
    <t>ﾏﾈｰｼﾞｬｰ</t>
  </si>
  <si>
    <t>小計</t>
  </si>
  <si>
    <t>参加料cd</t>
  </si>
  <si>
    <t>参加料</t>
  </si>
  <si>
    <t>A11</t>
  </si>
  <si>
    <t>A12</t>
  </si>
  <si>
    <t>A13</t>
  </si>
  <si>
    <t>小計</t>
  </si>
  <si>
    <t>A21</t>
  </si>
  <si>
    <t>A22</t>
  </si>
  <si>
    <t>A23</t>
  </si>
  <si>
    <t>B11</t>
  </si>
  <si>
    <t>B12</t>
  </si>
  <si>
    <t>B13</t>
  </si>
  <si>
    <t>B21</t>
  </si>
  <si>
    <t>B22</t>
  </si>
  <si>
    <t>B23</t>
  </si>
  <si>
    <t>A11</t>
  </si>
  <si>
    <t>A110</t>
  </si>
  <si>
    <t>A12</t>
  </si>
  <si>
    <t>A120</t>
  </si>
  <si>
    <t>A13</t>
  </si>
  <si>
    <t>A130</t>
  </si>
  <si>
    <t>B11</t>
  </si>
  <si>
    <t>B110</t>
  </si>
  <si>
    <t>B12</t>
  </si>
  <si>
    <t>B120</t>
  </si>
  <si>
    <t>B13</t>
  </si>
  <si>
    <t>B130</t>
  </si>
  <si>
    <t>A21</t>
  </si>
  <si>
    <t>A210</t>
  </si>
  <si>
    <t>A22</t>
  </si>
  <si>
    <t>A220</t>
  </si>
  <si>
    <t>A23</t>
  </si>
  <si>
    <t>A230</t>
  </si>
  <si>
    <t>B21</t>
  </si>
  <si>
    <t>B210</t>
  </si>
  <si>
    <t>B22</t>
  </si>
  <si>
    <t>B220</t>
  </si>
  <si>
    <t>B23</t>
  </si>
  <si>
    <t>B230</t>
  </si>
  <si>
    <t>A1120</t>
  </si>
  <si>
    <t>A1230</t>
  </si>
  <si>
    <t>A140</t>
  </si>
  <si>
    <t>A1340</t>
  </si>
  <si>
    <t>A2120</t>
  </si>
  <si>
    <t>A2230</t>
  </si>
  <si>
    <t>A240</t>
  </si>
  <si>
    <t>A2340</t>
  </si>
  <si>
    <t>B1120</t>
  </si>
  <si>
    <t>B1230</t>
  </si>
  <si>
    <t>B140</t>
  </si>
  <si>
    <t>B1340</t>
  </si>
  <si>
    <t>B2120</t>
  </si>
  <si>
    <t>B2230</t>
  </si>
  <si>
    <t>B240</t>
  </si>
  <si>
    <t>B2340</t>
  </si>
  <si>
    <t>Ａ 男子１部</t>
  </si>
  <si>
    <t>Ａ 小中</t>
  </si>
  <si>
    <t>Ａ 男子２部</t>
  </si>
  <si>
    <t>Ｂ 小中</t>
  </si>
  <si>
    <t>Ａ 男子３部</t>
  </si>
  <si>
    <t>Ａ 高校</t>
  </si>
  <si>
    <t>Ｂ 男子１部</t>
  </si>
  <si>
    <t>Ｂ 男子１部</t>
  </si>
  <si>
    <t>Ｂ 高校</t>
  </si>
  <si>
    <t>Ｂ 男子２部</t>
  </si>
  <si>
    <t>Ｂ 男子２部</t>
  </si>
  <si>
    <t>Ａ 一般</t>
  </si>
  <si>
    <t>Ｂ 男子３部</t>
  </si>
  <si>
    <t>Ｂ 男子３部</t>
  </si>
  <si>
    <t>Ｂ 一般</t>
  </si>
  <si>
    <t>Ａ 女子１部</t>
  </si>
  <si>
    <t>Ａ 女子１部</t>
  </si>
  <si>
    <t>Ａ 女子２部</t>
  </si>
  <si>
    <t>Ａ 女子２部</t>
  </si>
  <si>
    <t>Ａ 女子３部</t>
  </si>
  <si>
    <t>Ａ 女子３部</t>
  </si>
  <si>
    <t>Ｂ 女子１部</t>
  </si>
  <si>
    <t>Ｂ 女子１部</t>
  </si>
  <si>
    <t>Ｂ 女子２部</t>
  </si>
  <si>
    <t>Ｂ 女子２部</t>
  </si>
  <si>
    <t>Ｂ 女子３部</t>
  </si>
  <si>
    <t>Ｂ 女子３部</t>
  </si>
  <si>
    <t>Ａ 男子１・２部</t>
  </si>
  <si>
    <t>Ａ 男子２・３部</t>
  </si>
  <si>
    <t>Ａ 男子４部</t>
  </si>
  <si>
    <t>Ａ 男子３・４部</t>
  </si>
  <si>
    <t>Ａ 女子１・２部</t>
  </si>
  <si>
    <t>Ａ 女子２・３部</t>
  </si>
  <si>
    <t>Ａ 女子４部</t>
  </si>
  <si>
    <t>Ａ 女子３・４部</t>
  </si>
  <si>
    <t>Ｂ 男子１・２部</t>
  </si>
  <si>
    <t>Ｂ 男子２・３部</t>
  </si>
  <si>
    <t>Ｂ 男子４部</t>
  </si>
  <si>
    <t>Ｂ 男子３・４部</t>
  </si>
  <si>
    <t>Ｂ 女子１・２部</t>
  </si>
  <si>
    <t>Ｂ 女子２・３部</t>
  </si>
  <si>
    <t>Ｂ 女子４部</t>
  </si>
  <si>
    <t>Ｂ 女子３・４部</t>
  </si>
  <si>
    <t>Ａ 男子１部</t>
  </si>
  <si>
    <t>Ａ 男子２部</t>
  </si>
  <si>
    <t>Ａ 男子３部</t>
  </si>
  <si>
    <t>Ａ 女子１部</t>
  </si>
  <si>
    <t>Ａ 女子２部</t>
  </si>
  <si>
    <t>Ａ 女子３部</t>
  </si>
  <si>
    <t>Ｂ 男子１部</t>
  </si>
  <si>
    <t>Ｂ 男子２部</t>
  </si>
  <si>
    <t>Ｂ 男子３部</t>
  </si>
  <si>
    <t>Ｂ 女子１部</t>
  </si>
  <si>
    <t>Ｂ 女子２部</t>
  </si>
  <si>
    <t>Ｂ 女子３部</t>
  </si>
  <si>
    <t>Ａ 一般</t>
  </si>
  <si>
    <t>Ａ 高校</t>
  </si>
  <si>
    <t>Ａ 小中</t>
  </si>
  <si>
    <t>Ｂ 一般</t>
  </si>
  <si>
    <t>Ｂ 高校</t>
  </si>
  <si>
    <t>Ｂ 小中</t>
  </si>
  <si>
    <t>チームcd</t>
  </si>
  <si>
    <t>選手cd</t>
  </si>
  <si>
    <t>参加料</t>
  </si>
  <si>
    <t>市町協会・連盟　会長あて</t>
  </si>
  <si>
    <t>小中高
大一般</t>
  </si>
  <si>
    <t>市町名（活動拠点）</t>
  </si>
  <si>
    <t>↑上から順に申し込む箇所を○で囲んでください。</t>
  </si>
  <si>
    <t>これは手書き用です。印刷して必要事項を書き込み、市町の協会または連盟の事務局へ提出してください。</t>
  </si>
  <si>
    <t>手書き用申込書の表示</t>
  </si>
  <si>
    <t>Ａの部男子 ・ Ａの部女子
Ｂの部男子 ・ Ｂの部女子
１部 ・ ２部 ・ ３部</t>
  </si>
  <si>
    <t>申込書（直接入力用）へ戻る</t>
  </si>
  <si>
    <t>↑加盟している団体を記入</t>
  </si>
  <si>
    <t>↑当てはまるものを○で囲むこと</t>
  </si>
  <si>
    <t>下記のとおり申し込みます。</t>
  </si>
  <si>
    <t>Ａの部は５～７人で構成。選手は兼ねることができません。</t>
  </si>
  <si>
    <t>Ｂの部は６～８人で構成。選手は兼ねることができません。</t>
  </si>
  <si>
    <t>　「日バ登録番号」＝登録済み者は番号を記入すること。未登録の場合は「手続中」として、チームの代表の方は「加盟団体」事務局で選手の登録手続きをとってください。詳しくは加盟団体事務局に問い合わせてるださい。
　「小中高大一般」＝左の選手が小学生か中学生なら「小中」、高校生なら「高」、大学生なら「大」、学生以外なら「一般」と記入してください。</t>
  </si>
  <si>
    <t>　選手の「加盟団体名」が分からないときは、普段活動している体育館がある市や町のバドミントン協会などに聞いてみてください。
　「性別」＝「男」「女」を記入してください。</t>
  </si>
  <si>
    <t>監督、コーチ、マネージャーが選手を兼ねるときは下の選手欄にも記載すること</t>
  </si>
  <si>
    <t>下の何も色のついていない枠内に書き込んでください。</t>
  </si>
  <si>
    <t>＿＿＿＿協会
＿＿＿＿連盟</t>
  </si>
  <si>
    <t>当日、最大人数を超えない範囲で３人まで選手を変更または追加することができます。(最大人数＝Ａの部は７人　Ｂの部は８人)</t>
  </si>
  <si>
    <t>　この申込書は、記入後、参加料を添えて加盟団体（市町協会、実業団連盟、レディース連盟、教職員連盟）事務局へ提出してください。</t>
  </si>
  <si>
    <t>令和１年度</t>
  </si>
  <si>
    <t>第52回福井県秋季クラブ対抗バドミントン大会 参加申込書</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</si>
</sst>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_ "/>
    <numFmt numFmtId="182" formatCode="[$-411]ggge&quot;年&quot;m&quot;月&quot;d&quot;日&quot;;@"/>
    <numFmt numFmtId="183" formatCode="0_);[Red]\(0\)"/>
    <numFmt numFmtId="184" formatCode="m/d;@"/>
    <numFmt numFmtId="185" formatCode="m&quot;月&quot;d&quot;日&quot;;@"/>
  </numFmts>
  <fonts count="59">
    <font>
      <sz val="11"/>
      <name val="ＭＳ ゴシック"/>
      <family val="3"/>
    </font>
    <font>
      <sz val="6"/>
      <name val="ＭＳ ゴシック"/>
      <family val="3"/>
    </font>
    <font>
      <sz val="10"/>
      <name val="ＭＳ ゴシック"/>
      <family val="3"/>
    </font>
    <font>
      <b/>
      <u val="single"/>
      <sz val="10"/>
      <color indexed="10"/>
      <name val="ＭＳ ゴシック"/>
      <family val="3"/>
    </font>
    <font>
      <u val="single"/>
      <sz val="9.9"/>
      <color indexed="12"/>
      <name val="ＭＳ ゴシック"/>
      <family val="3"/>
    </font>
    <font>
      <u val="single"/>
      <sz val="9.9"/>
      <color indexed="36"/>
      <name val="ＭＳ ゴシック"/>
      <family val="3"/>
    </font>
    <font>
      <b/>
      <sz val="12"/>
      <name val="ＭＳ ゴシック"/>
      <family val="3"/>
    </font>
    <font>
      <b/>
      <sz val="11"/>
      <color indexed="10"/>
      <name val="ＭＳ ゴシック"/>
      <family val="3"/>
    </font>
    <font>
      <b/>
      <sz val="11"/>
      <name val="ＭＳ ゴシック"/>
      <family val="3"/>
    </font>
    <font>
      <b/>
      <u val="single"/>
      <sz val="11"/>
      <color indexed="12"/>
      <name val="ＭＳ ゴシック"/>
      <family val="3"/>
    </font>
    <font>
      <sz val="11"/>
      <color indexed="10"/>
      <name val="ＭＳ ゴシック"/>
      <family val="3"/>
    </font>
    <font>
      <sz val="24"/>
      <name val="ＭＳ ゴシック"/>
      <family val="3"/>
    </font>
    <font>
      <b/>
      <sz val="16"/>
      <name val="ＭＳ ゴシック"/>
      <family val="3"/>
    </font>
    <font>
      <b/>
      <u val="single"/>
      <sz val="12"/>
      <color indexed="12"/>
      <name val="ＭＳ ゴシック"/>
      <family val="3"/>
    </font>
    <font>
      <sz val="12"/>
      <name val="ＭＳ ゴシック"/>
      <family val="3"/>
    </font>
    <font>
      <b/>
      <u val="single"/>
      <sz val="11"/>
      <color indexed="10"/>
      <name val="ＭＳ ゴシック"/>
      <family val="3"/>
    </font>
    <font>
      <sz val="16"/>
      <name val="ＭＳ ゴシック"/>
      <family val="3"/>
    </font>
    <font>
      <sz val="14"/>
      <name val="ＭＳ ゴシック"/>
      <family val="3"/>
    </font>
    <font>
      <sz val="6"/>
      <name val="ＭＳ Ｐゴシック"/>
      <family val="3"/>
    </font>
    <font>
      <sz val="11"/>
      <color indexed="9"/>
      <name val="ＭＳ Ｐゴシック"/>
      <family val="3"/>
    </font>
    <font>
      <b/>
      <u val="single"/>
      <sz val="14"/>
      <color indexed="12"/>
      <name val="ＭＳ ゴシック"/>
      <family val="3"/>
    </font>
    <font>
      <b/>
      <sz val="14"/>
      <name val="ＭＳ ゴシック"/>
      <family val="3"/>
    </font>
    <font>
      <b/>
      <u val="single"/>
      <sz val="16"/>
      <color indexed="12"/>
      <name val="ＭＳ ゴシック"/>
      <family val="3"/>
    </font>
    <font>
      <sz val="9"/>
      <name val="ＭＳ ゴシック"/>
      <family val="3"/>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10"/>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rgb="FFFF0000"/>
      <name val="ＭＳ 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2"/>
        <bgColor indexed="64"/>
      </patternFill>
    </fill>
    <fill>
      <patternFill patternType="solid">
        <fgColor indexed="47"/>
        <bgColor indexed="64"/>
      </patternFill>
    </fill>
    <fill>
      <patternFill patternType="solid">
        <fgColor rgb="FFFFFF99"/>
        <bgColor indexed="64"/>
      </patternFill>
    </fill>
    <fill>
      <patternFill patternType="solid">
        <fgColor indexed="41"/>
        <bgColor indexed="64"/>
      </patternFill>
    </fill>
  </fills>
  <borders count="10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thin"/>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ck"/>
      <right style="thin"/>
      <top style="thick"/>
      <bottom style="medium"/>
    </border>
    <border>
      <left style="thin"/>
      <right style="thin"/>
      <top style="thick"/>
      <bottom style="medium"/>
    </border>
    <border>
      <left style="thin"/>
      <right>
        <color indexed="63"/>
      </right>
      <top style="thick"/>
      <bottom style="medium"/>
    </border>
    <border>
      <left>
        <color indexed="63"/>
      </left>
      <right style="thin"/>
      <top style="thick"/>
      <bottom style="medium"/>
    </border>
    <border>
      <left>
        <color indexed="63"/>
      </left>
      <right>
        <color indexed="63"/>
      </right>
      <top style="thick"/>
      <bottom style="medium"/>
    </border>
    <border>
      <left style="thick"/>
      <right style="medium"/>
      <top style="medium"/>
      <bottom style="medium"/>
    </border>
    <border>
      <left style="medium"/>
      <right style="medium"/>
      <top style="medium"/>
      <bottom style="medium"/>
    </border>
    <border>
      <left>
        <color indexed="63"/>
      </left>
      <right>
        <color indexed="63"/>
      </right>
      <top style="medium"/>
      <bottom style="medium"/>
    </border>
    <border>
      <left style="thick"/>
      <right style="thin"/>
      <top style="medium"/>
      <bottom style="mediumDashDotDot"/>
    </border>
    <border>
      <left style="medium"/>
      <right style="thin"/>
      <top style="medium"/>
      <bottom style="mediumDashDotDot"/>
    </border>
    <border>
      <left style="thin"/>
      <right style="thin"/>
      <top style="medium"/>
      <bottom style="mediumDashDotDot"/>
    </border>
    <border>
      <left style="thin"/>
      <right style="thin"/>
      <top style="medium"/>
      <bottom>
        <color indexed="63"/>
      </bottom>
    </border>
    <border>
      <left style="thin"/>
      <right style="medium"/>
      <top style="medium"/>
      <bottom style="mediumDashDotDot"/>
    </border>
    <border>
      <left>
        <color indexed="63"/>
      </left>
      <right>
        <color indexed="63"/>
      </right>
      <top style="medium"/>
      <bottom>
        <color indexed="63"/>
      </bottom>
    </border>
    <border>
      <left style="thick"/>
      <right style="thin"/>
      <top>
        <color indexed="63"/>
      </top>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ck"/>
      <right style="thin"/>
      <top style="thin"/>
      <bottom style="thin"/>
    </border>
    <border>
      <left style="medium"/>
      <right style="thin"/>
      <top style="thin"/>
      <bottom style="thin"/>
    </border>
    <border>
      <left style="thin"/>
      <right style="medium"/>
      <top style="thin"/>
      <bottom style="thin"/>
    </border>
    <border>
      <left style="thin"/>
      <right style="medium"/>
      <top style="thin"/>
      <bottom style="mediumDashDotDot"/>
    </border>
    <border>
      <left style="thin"/>
      <right>
        <color indexed="63"/>
      </right>
      <top>
        <color indexed="63"/>
      </top>
      <bottom style="thin"/>
    </border>
    <border>
      <left style="medium"/>
      <right style="medium"/>
      <top>
        <color indexed="63"/>
      </top>
      <bottom style="medium"/>
    </border>
    <border>
      <left style="thick"/>
      <right style="thin"/>
      <top style="thin"/>
      <bottom style="thick"/>
    </border>
    <border>
      <left style="medium"/>
      <right style="thin"/>
      <top style="thin"/>
      <bottom style="thick"/>
    </border>
    <border>
      <left style="thin"/>
      <right style="thin"/>
      <top style="thin"/>
      <bottom style="thick"/>
    </border>
    <border>
      <left style="thin"/>
      <right>
        <color indexed="63"/>
      </right>
      <top style="thin"/>
      <bottom style="thick"/>
    </border>
    <border>
      <left style="medium"/>
      <right style="medium"/>
      <top style="medium"/>
      <bottom style="thick"/>
    </border>
    <border>
      <left style="medium"/>
      <right>
        <color indexed="63"/>
      </right>
      <top>
        <color indexed="63"/>
      </top>
      <bottom style="thick"/>
    </border>
    <border>
      <left>
        <color indexed="63"/>
      </left>
      <right>
        <color indexed="63"/>
      </right>
      <top>
        <color indexed="63"/>
      </top>
      <bottom style="thick"/>
    </border>
    <border>
      <left style="thick"/>
      <right style="thin"/>
      <top style="medium"/>
      <bottom>
        <color indexed="63"/>
      </bottom>
    </border>
    <border>
      <left>
        <color indexed="63"/>
      </left>
      <right style="medium"/>
      <top>
        <color indexed="63"/>
      </top>
      <bottom style="thin"/>
    </border>
    <border>
      <left>
        <color indexed="63"/>
      </left>
      <right style="medium"/>
      <top style="thin"/>
      <bottom style="thin"/>
    </border>
    <border>
      <left>
        <color indexed="63"/>
      </left>
      <right style="medium"/>
      <top style="thin"/>
      <bottom style="thick"/>
    </border>
    <border>
      <left style="thin"/>
      <right style="thin"/>
      <top>
        <color indexed="63"/>
      </top>
      <bottom>
        <color indexed="63"/>
      </bottom>
    </border>
    <border>
      <left>
        <color indexed="63"/>
      </left>
      <right style="medium"/>
      <top style="thick"/>
      <bottom style="medium"/>
    </border>
    <border>
      <left>
        <color indexed="63"/>
      </left>
      <right style="medium"/>
      <top style="medium"/>
      <bottom style="medium"/>
    </border>
    <border>
      <left>
        <color indexed="63"/>
      </left>
      <right style="medium"/>
      <top>
        <color indexed="63"/>
      </top>
      <bottom>
        <color indexed="63"/>
      </bottom>
    </border>
    <border>
      <left>
        <color indexed="63"/>
      </left>
      <right style="medium"/>
      <top>
        <color indexed="63"/>
      </top>
      <bottom style="thick"/>
    </border>
    <border>
      <left>
        <color indexed="63"/>
      </left>
      <right style="medium"/>
      <top style="medium"/>
      <bottom>
        <color indexed="63"/>
      </bottom>
    </border>
    <border>
      <left>
        <color indexed="63"/>
      </left>
      <right>
        <color indexed="63"/>
      </right>
      <top style="medium"/>
      <bottom style="mediumDashDotDot"/>
    </border>
    <border>
      <left>
        <color indexed="63"/>
      </left>
      <right style="thin"/>
      <top style="medium"/>
      <bottom style="mediumDashDotDot"/>
    </border>
    <border>
      <left>
        <color indexed="63"/>
      </left>
      <right>
        <color indexed="63"/>
      </right>
      <top>
        <color indexed="63"/>
      </top>
      <bottom style="thin"/>
    </border>
    <border>
      <left>
        <color indexed="63"/>
      </left>
      <right>
        <color indexed="63"/>
      </right>
      <top style="thin"/>
      <bottom style="medium"/>
    </border>
    <border>
      <left>
        <color indexed="63"/>
      </left>
      <right style="thin"/>
      <top>
        <color indexed="63"/>
      </top>
      <bottom style="thin"/>
    </border>
    <border>
      <left>
        <color indexed="63"/>
      </left>
      <right style="thin"/>
      <top style="thin"/>
      <bottom style="medium"/>
    </border>
    <border>
      <left style="medium"/>
      <right>
        <color indexed="63"/>
      </right>
      <top style="medium"/>
      <bottom style="medium"/>
    </border>
    <border>
      <left style="medium"/>
      <right style="medium"/>
      <top style="mediumDashDotDot"/>
      <bottom style="thin"/>
    </border>
    <border>
      <left style="medium"/>
      <right style="medium"/>
      <top style="thin"/>
      <bottom style="thin"/>
    </border>
    <border>
      <left style="medium"/>
      <right>
        <color indexed="63"/>
      </right>
      <top style="medium"/>
      <bottom>
        <color indexed="63"/>
      </bottom>
    </border>
    <border>
      <left>
        <color indexed="63"/>
      </left>
      <right style="thick"/>
      <top style="thick"/>
      <bottom style="medium"/>
    </border>
    <border>
      <left>
        <color indexed="63"/>
      </left>
      <right style="thick"/>
      <top style="medium"/>
      <bottom style="medium"/>
    </border>
    <border>
      <left>
        <color indexed="63"/>
      </left>
      <right style="thick"/>
      <top>
        <color indexed="63"/>
      </top>
      <bottom>
        <color indexed="63"/>
      </bottom>
    </border>
    <border>
      <left>
        <color indexed="63"/>
      </left>
      <right style="thick"/>
      <top>
        <color indexed="63"/>
      </top>
      <bottom style="thick"/>
    </border>
    <border>
      <left style="medium"/>
      <right style="medium"/>
      <top style="thin"/>
      <bottom style="thick"/>
    </border>
    <border>
      <left style="thin"/>
      <right style="thin"/>
      <top style="thin"/>
      <bottom>
        <color indexed="63"/>
      </bottom>
    </border>
    <border>
      <left style="thin"/>
      <right style="medium"/>
      <top style="medium"/>
      <bottom style="medium"/>
    </border>
    <border>
      <left style="medium"/>
      <right style="thin"/>
      <top style="medium"/>
      <bottom style="medium"/>
    </border>
    <border>
      <left style="thin"/>
      <right style="thin"/>
      <top style="medium"/>
      <bottom style="medium"/>
    </border>
    <border>
      <left>
        <color indexed="63"/>
      </left>
      <right>
        <color indexed="63"/>
      </right>
      <top style="mediumDashDotDot"/>
      <bottom style="thin"/>
    </border>
    <border>
      <left style="thick"/>
      <right>
        <color indexed="63"/>
      </right>
      <top style="medium"/>
      <bottom style="mediumDashDotDot"/>
    </border>
    <border>
      <left style="thick"/>
      <right>
        <color indexed="63"/>
      </right>
      <top>
        <color indexed="63"/>
      </top>
      <bottom style="thin"/>
    </border>
    <border>
      <left style="thick"/>
      <right>
        <color indexed="63"/>
      </right>
      <top style="thin"/>
      <bottom style="thin"/>
    </border>
    <border>
      <left style="thick"/>
      <right>
        <color indexed="63"/>
      </right>
      <top style="thin"/>
      <bottom style="medium"/>
    </border>
    <border>
      <left style="medium"/>
      <right>
        <color indexed="63"/>
      </right>
      <top style="thin"/>
      <bottom style="thin"/>
    </border>
    <border>
      <left style="medium"/>
      <right>
        <color indexed="63"/>
      </right>
      <top style="medium"/>
      <bottom style="mediumDashDotDot"/>
    </border>
    <border>
      <left style="medium"/>
      <right>
        <color indexed="63"/>
      </right>
      <top style="mediumDashDotDot"/>
      <bottom style="thin"/>
    </border>
    <border>
      <left style="medium"/>
      <right>
        <color indexed="63"/>
      </right>
      <top>
        <color indexed="63"/>
      </top>
      <bottom style="thin"/>
    </border>
    <border>
      <left style="medium"/>
      <right style="medium"/>
      <top>
        <color indexed="63"/>
      </top>
      <bottom style="thick"/>
    </border>
    <border>
      <left style="thick"/>
      <right>
        <color indexed="63"/>
      </right>
      <top>
        <color indexed="63"/>
      </top>
      <bottom style="medium"/>
    </border>
    <border>
      <left style="medium"/>
      <right style="medium"/>
      <top style="medium"/>
      <bottom style="mediumDashDotDot"/>
    </border>
    <border>
      <left style="medium"/>
      <right style="medium"/>
      <top style="mediumDashDotDot"/>
      <bottom style="medium"/>
    </border>
    <border>
      <left style="thick"/>
      <right>
        <color indexed="63"/>
      </right>
      <top>
        <color indexed="63"/>
      </top>
      <bottom>
        <color indexed="63"/>
      </bottom>
    </border>
    <border>
      <left style="thick"/>
      <right>
        <color indexed="63"/>
      </right>
      <top>
        <color indexed="63"/>
      </top>
      <bottom style="thick"/>
    </border>
    <border>
      <left>
        <color indexed="63"/>
      </left>
      <right style="medium"/>
      <top>
        <color indexed="63"/>
      </top>
      <bottom style="medium"/>
    </border>
    <border>
      <left style="medium"/>
      <right>
        <color indexed="63"/>
      </right>
      <top style="medium"/>
      <bottom style="thick"/>
    </border>
    <border>
      <left>
        <color indexed="63"/>
      </left>
      <right>
        <color indexed="63"/>
      </right>
      <top style="medium"/>
      <bottom style="thick"/>
    </border>
    <border>
      <left>
        <color indexed="63"/>
      </left>
      <right style="medium"/>
      <top style="medium"/>
      <bottom style="thick"/>
    </border>
    <border>
      <left style="thick">
        <color indexed="14"/>
      </left>
      <right>
        <color indexed="63"/>
      </right>
      <top style="thick">
        <color indexed="14"/>
      </top>
      <bottom style="thick">
        <color indexed="14"/>
      </bottom>
    </border>
    <border>
      <left>
        <color indexed="63"/>
      </left>
      <right>
        <color indexed="63"/>
      </right>
      <top style="thick">
        <color indexed="14"/>
      </top>
      <bottom style="thick">
        <color indexed="14"/>
      </bottom>
    </border>
    <border>
      <left>
        <color indexed="63"/>
      </left>
      <right style="thick">
        <color indexed="14"/>
      </right>
      <top style="thick">
        <color indexed="14"/>
      </top>
      <bottom style="thick">
        <color indexed="14"/>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thick"/>
      <bottom style="medium"/>
    </border>
    <border>
      <left style="thick"/>
      <right>
        <color indexed="63"/>
      </right>
      <top style="medium"/>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5" fillId="0" borderId="0" applyNumberFormat="0" applyFill="0" applyBorder="0" applyAlignment="0" applyProtection="0"/>
    <xf numFmtId="0" fontId="57" fillId="32" borderId="0" applyNumberFormat="0" applyBorder="0" applyAlignment="0" applyProtection="0"/>
  </cellStyleXfs>
  <cellXfs count="457">
    <xf numFmtId="0" fontId="0" fillId="0" borderId="0" xfId="0" applyAlignment="1">
      <alignment vertical="center"/>
    </xf>
    <xf numFmtId="0" fontId="2" fillId="0" borderId="0" xfId="0" applyFont="1" applyAlignment="1" applyProtection="1">
      <alignment vertical="center"/>
      <protection/>
    </xf>
    <xf numFmtId="0" fontId="2" fillId="0" borderId="10" xfId="0" applyFont="1" applyBorder="1" applyAlignment="1" applyProtection="1">
      <alignment vertical="center"/>
      <protection/>
    </xf>
    <xf numFmtId="0" fontId="2" fillId="0" borderId="11" xfId="0" applyFont="1" applyBorder="1" applyAlignment="1" applyProtection="1">
      <alignment vertical="center"/>
      <protection/>
    </xf>
    <xf numFmtId="0" fontId="2" fillId="0" borderId="12" xfId="0" applyFont="1" applyBorder="1" applyAlignment="1" applyProtection="1">
      <alignment vertical="center"/>
      <protection/>
    </xf>
    <xf numFmtId="0" fontId="2" fillId="0" borderId="0" xfId="0" applyFont="1" applyBorder="1" applyAlignment="1" applyProtection="1">
      <alignment vertical="center"/>
      <protection/>
    </xf>
    <xf numFmtId="180" fontId="2" fillId="33" borderId="10" xfId="0" applyNumberFormat="1" applyFont="1" applyFill="1" applyBorder="1" applyAlignment="1" applyProtection="1">
      <alignment vertical="center"/>
      <protection/>
    </xf>
    <xf numFmtId="0" fontId="2" fillId="0" borderId="13" xfId="0" applyFont="1" applyBorder="1" applyAlignment="1" applyProtection="1">
      <alignment vertical="center"/>
      <protection locked="0"/>
    </xf>
    <xf numFmtId="0" fontId="3" fillId="0" borderId="0" xfId="0" applyFont="1" applyAlignment="1" applyProtection="1">
      <alignment vertical="center"/>
      <protection/>
    </xf>
    <xf numFmtId="180" fontId="2" fillId="0" borderId="10" xfId="0" applyNumberFormat="1" applyFont="1" applyBorder="1" applyAlignment="1" applyProtection="1">
      <alignment vertical="center"/>
      <protection/>
    </xf>
    <xf numFmtId="0" fontId="2" fillId="0" borderId="0" xfId="0" applyFont="1" applyBorder="1" applyAlignment="1" applyProtection="1">
      <alignment vertical="center"/>
      <protection locked="0"/>
    </xf>
    <xf numFmtId="0" fontId="2" fillId="0" borderId="11" xfId="0" applyFont="1" applyBorder="1" applyAlignment="1" applyProtection="1">
      <alignment vertical="center"/>
      <protection locked="0"/>
    </xf>
    <xf numFmtId="0" fontId="2" fillId="0" borderId="13" xfId="0" applyFont="1" applyBorder="1" applyAlignment="1" applyProtection="1">
      <alignment vertical="center"/>
      <protection locked="0"/>
    </xf>
    <xf numFmtId="0" fontId="2" fillId="0" borderId="12" xfId="0" applyFont="1" applyBorder="1" applyAlignment="1" applyProtection="1">
      <alignment vertical="center"/>
      <protection locked="0"/>
    </xf>
    <xf numFmtId="0" fontId="2" fillId="0" borderId="10" xfId="0" applyFont="1" applyBorder="1" applyAlignment="1" applyProtection="1">
      <alignment horizontal="center" vertical="center"/>
      <protection/>
    </xf>
    <xf numFmtId="0" fontId="2" fillId="0" borderId="0" xfId="0" applyFont="1" applyAlignment="1" applyProtection="1">
      <alignment horizontal="center" vertical="center"/>
      <protection/>
    </xf>
    <xf numFmtId="0" fontId="2" fillId="0" borderId="11" xfId="0" applyFont="1" applyBorder="1" applyAlignment="1" applyProtection="1">
      <alignment vertical="center"/>
      <protection/>
    </xf>
    <xf numFmtId="0" fontId="2" fillId="0" borderId="0" xfId="0" applyFont="1" applyFill="1" applyAlignment="1" applyProtection="1">
      <alignment vertical="center"/>
      <protection/>
    </xf>
    <xf numFmtId="0" fontId="2" fillId="0" borderId="0" xfId="0" applyFont="1" applyAlignment="1" applyProtection="1">
      <alignment vertical="center"/>
      <protection locked="0"/>
    </xf>
    <xf numFmtId="0" fontId="2" fillId="0" borderId="0" xfId="0" applyFont="1" applyFill="1" applyAlignment="1" applyProtection="1">
      <alignment vertical="center"/>
      <protection locked="0"/>
    </xf>
    <xf numFmtId="0" fontId="9" fillId="34" borderId="0" xfId="43" applyFont="1" applyFill="1" applyAlignment="1" applyProtection="1">
      <alignment vertical="center"/>
      <protection/>
    </xf>
    <xf numFmtId="0" fontId="10" fillId="33" borderId="0" xfId="0" applyFont="1" applyFill="1" applyAlignment="1">
      <alignment vertical="center"/>
    </xf>
    <xf numFmtId="0" fontId="2" fillId="0" borderId="14" xfId="0" applyFont="1" applyBorder="1" applyAlignment="1" applyProtection="1">
      <alignment vertical="center"/>
      <protection/>
    </xf>
    <xf numFmtId="0" fontId="0" fillId="33" borderId="0" xfId="0" applyFill="1" applyAlignment="1">
      <alignment vertical="center"/>
    </xf>
    <xf numFmtId="0" fontId="7" fillId="33" borderId="0" xfId="0" applyFont="1" applyFill="1" applyAlignment="1">
      <alignment vertical="center"/>
    </xf>
    <xf numFmtId="0" fontId="9" fillId="0" borderId="0" xfId="43" applyFont="1" applyFill="1" applyAlignment="1" applyProtection="1">
      <alignment vertical="center"/>
      <protection/>
    </xf>
    <xf numFmtId="0" fontId="13" fillId="33" borderId="0" xfId="43" applyFont="1" applyFill="1" applyAlignment="1" applyProtection="1">
      <alignment/>
      <protection/>
    </xf>
    <xf numFmtId="0" fontId="13" fillId="33" borderId="0" xfId="43" applyFont="1" applyFill="1" applyAlignment="1" applyProtection="1">
      <alignment vertical="center"/>
      <protection/>
    </xf>
    <xf numFmtId="180" fontId="14" fillId="33" borderId="0" xfId="0" applyNumberFormat="1" applyFont="1" applyFill="1" applyAlignment="1">
      <alignment vertical="center"/>
    </xf>
    <xf numFmtId="0" fontId="14" fillId="33" borderId="0" xfId="0" applyNumberFormat="1" applyFont="1" applyFill="1" applyAlignment="1">
      <alignment vertical="center"/>
    </xf>
    <xf numFmtId="0" fontId="15" fillId="33" borderId="0" xfId="0" applyFont="1" applyFill="1" applyAlignment="1" applyProtection="1">
      <alignment vertical="center"/>
      <protection/>
    </xf>
    <xf numFmtId="180" fontId="14" fillId="0" borderId="0" xfId="0" applyNumberFormat="1" applyFont="1" applyAlignment="1">
      <alignment vertical="center"/>
    </xf>
    <xf numFmtId="0" fontId="0" fillId="33" borderId="0" xfId="0" applyFont="1" applyFill="1" applyAlignment="1" applyProtection="1">
      <alignment vertical="center"/>
      <protection/>
    </xf>
    <xf numFmtId="0" fontId="8" fillId="33" borderId="0" xfId="0" applyFont="1" applyFill="1" applyAlignment="1" applyProtection="1">
      <alignment vertical="center"/>
      <protection/>
    </xf>
    <xf numFmtId="180" fontId="0" fillId="33" borderId="0" xfId="0" applyNumberFormat="1" applyFont="1" applyFill="1" applyAlignment="1">
      <alignment vertical="center"/>
    </xf>
    <xf numFmtId="180" fontId="16" fillId="33" borderId="0" xfId="0" applyNumberFormat="1" applyFont="1" applyFill="1" applyAlignment="1">
      <alignment vertical="center"/>
    </xf>
    <xf numFmtId="0" fontId="17" fillId="33" borderId="0" xfId="0" applyNumberFormat="1" applyFont="1" applyFill="1" applyAlignment="1">
      <alignment vertical="center"/>
    </xf>
    <xf numFmtId="180" fontId="17" fillId="33" borderId="0" xfId="0" applyNumberFormat="1" applyFont="1" applyFill="1" applyAlignment="1">
      <alignment vertical="center"/>
    </xf>
    <xf numFmtId="180" fontId="0" fillId="0" borderId="0" xfId="0" applyNumberFormat="1" applyFont="1" applyAlignment="1">
      <alignment vertical="center"/>
    </xf>
    <xf numFmtId="0" fontId="0" fillId="33" borderId="15" xfId="0" applyFont="1" applyFill="1" applyBorder="1" applyAlignment="1" applyProtection="1">
      <alignment vertical="center"/>
      <protection locked="0"/>
    </xf>
    <xf numFmtId="0" fontId="0" fillId="33" borderId="0" xfId="0" applyFont="1" applyFill="1" applyBorder="1" applyAlignment="1" applyProtection="1">
      <alignment vertical="center"/>
      <protection locked="0"/>
    </xf>
    <xf numFmtId="0" fontId="0" fillId="33" borderId="16" xfId="0" applyFont="1" applyFill="1" applyBorder="1" applyAlignment="1" applyProtection="1">
      <alignment vertical="center"/>
      <protection locked="0"/>
    </xf>
    <xf numFmtId="0" fontId="0" fillId="33" borderId="17" xfId="0" applyFont="1" applyFill="1" applyBorder="1" applyAlignment="1" applyProtection="1">
      <alignment vertical="center"/>
      <protection locked="0"/>
    </xf>
    <xf numFmtId="180" fontId="0" fillId="34" borderId="18" xfId="0" applyNumberFormat="1" applyFont="1" applyFill="1" applyBorder="1" applyAlignment="1">
      <alignment wrapText="1"/>
    </xf>
    <xf numFmtId="180" fontId="0" fillId="34" borderId="19" xfId="0" applyNumberFormat="1" applyFont="1" applyFill="1" applyBorder="1" applyAlignment="1">
      <alignment wrapText="1"/>
    </xf>
    <xf numFmtId="180" fontId="0" fillId="34" borderId="19" xfId="0" applyNumberFormat="1" applyFont="1" applyFill="1" applyBorder="1" applyAlignment="1">
      <alignment/>
    </xf>
    <xf numFmtId="0" fontId="0" fillId="34" borderId="19" xfId="0" applyNumberFormat="1" applyFont="1" applyFill="1" applyBorder="1" applyAlignment="1">
      <alignment horizontal="center"/>
    </xf>
    <xf numFmtId="180" fontId="0" fillId="34" borderId="20" xfId="0" applyNumberFormat="1" applyFont="1" applyFill="1" applyBorder="1" applyAlignment="1">
      <alignment/>
    </xf>
    <xf numFmtId="180" fontId="0" fillId="34" borderId="21" xfId="0" applyNumberFormat="1" applyFont="1" applyFill="1" applyBorder="1" applyAlignment="1">
      <alignment/>
    </xf>
    <xf numFmtId="0" fontId="0" fillId="34" borderId="22" xfId="0" applyNumberFormat="1" applyFont="1" applyFill="1" applyBorder="1" applyAlignment="1">
      <alignment/>
    </xf>
    <xf numFmtId="180" fontId="0" fillId="0" borderId="10" xfId="0" applyNumberFormat="1" applyFont="1" applyBorder="1" applyAlignment="1">
      <alignment vertical="center"/>
    </xf>
    <xf numFmtId="180" fontId="0" fillId="0" borderId="10" xfId="0" applyNumberFormat="1" applyFont="1" applyBorder="1" applyAlignment="1">
      <alignment vertical="center" wrapText="1"/>
    </xf>
    <xf numFmtId="181" fontId="0" fillId="34" borderId="23" xfId="0" applyNumberFormat="1" applyFont="1" applyFill="1" applyBorder="1" applyAlignment="1">
      <alignment vertical="center"/>
    </xf>
    <xf numFmtId="49" fontId="0" fillId="0" borderId="24" xfId="0" applyNumberFormat="1" applyFont="1" applyFill="1" applyBorder="1" applyAlignment="1">
      <alignment vertical="center"/>
    </xf>
    <xf numFmtId="181" fontId="0" fillId="34" borderId="24" xfId="0" applyNumberFormat="1" applyFont="1" applyFill="1" applyBorder="1" applyAlignment="1">
      <alignment vertical="center"/>
    </xf>
    <xf numFmtId="0" fontId="0" fillId="0" borderId="24" xfId="0" applyNumberFormat="1" applyFont="1" applyFill="1" applyBorder="1" applyAlignment="1">
      <alignment horizontal="center" vertical="center"/>
    </xf>
    <xf numFmtId="180" fontId="0" fillId="34" borderId="25" xfId="0" applyNumberFormat="1" applyFont="1" applyFill="1" applyBorder="1" applyAlignment="1">
      <alignment vertical="center"/>
    </xf>
    <xf numFmtId="0" fontId="0" fillId="0" borderId="25" xfId="0" applyNumberFormat="1" applyFont="1" applyFill="1" applyBorder="1" applyAlignment="1">
      <alignment vertical="center"/>
    </xf>
    <xf numFmtId="180" fontId="0" fillId="34" borderId="26" xfId="0" applyNumberFormat="1" applyFont="1" applyFill="1" applyBorder="1" applyAlignment="1">
      <alignment vertical="center"/>
    </xf>
    <xf numFmtId="180" fontId="0" fillId="34" borderId="27" xfId="0" applyNumberFormat="1" applyFont="1" applyFill="1" applyBorder="1" applyAlignment="1">
      <alignment vertical="center"/>
    </xf>
    <xf numFmtId="180" fontId="0" fillId="34" borderId="28" xfId="0" applyNumberFormat="1" applyFont="1" applyFill="1" applyBorder="1" applyAlignment="1">
      <alignment vertical="center"/>
    </xf>
    <xf numFmtId="180" fontId="0" fillId="34" borderId="29" xfId="0" applyNumberFormat="1" applyFont="1" applyFill="1" applyBorder="1" applyAlignment="1">
      <alignment vertical="center"/>
    </xf>
    <xf numFmtId="0" fontId="0" fillId="34" borderId="28" xfId="0" applyFont="1" applyFill="1" applyBorder="1" applyAlignment="1" applyProtection="1">
      <alignment horizontal="center" vertical="center"/>
      <protection/>
    </xf>
    <xf numFmtId="0" fontId="0" fillId="34" borderId="28" xfId="0" applyNumberFormat="1" applyFont="1" applyFill="1" applyBorder="1" applyAlignment="1" applyProtection="1">
      <alignment horizontal="center" vertical="center"/>
      <protection/>
    </xf>
    <xf numFmtId="0" fontId="0" fillId="34" borderId="30" xfId="0" applyFont="1" applyFill="1" applyBorder="1" applyAlignment="1" applyProtection="1">
      <alignment vertical="center"/>
      <protection/>
    </xf>
    <xf numFmtId="0" fontId="0" fillId="34" borderId="31" xfId="0" applyFont="1" applyFill="1" applyBorder="1" applyAlignment="1" applyProtection="1">
      <alignment horizontal="center" vertical="center"/>
      <protection/>
    </xf>
    <xf numFmtId="180" fontId="0" fillId="34" borderId="32" xfId="0" applyNumberFormat="1" applyFont="1" applyFill="1" applyBorder="1" applyAlignment="1">
      <alignment horizontal="center" vertical="center"/>
    </xf>
    <xf numFmtId="180" fontId="0" fillId="34" borderId="33" xfId="0" applyNumberFormat="1" applyFont="1" applyFill="1" applyBorder="1" applyAlignment="1">
      <alignment vertical="center"/>
    </xf>
    <xf numFmtId="180" fontId="0" fillId="34" borderId="34" xfId="0" applyNumberFormat="1" applyFont="1" applyFill="1" applyBorder="1" applyAlignment="1">
      <alignment vertical="center"/>
    </xf>
    <xf numFmtId="49" fontId="0" fillId="0" borderId="24" xfId="0" applyNumberFormat="1" applyFont="1" applyFill="1" applyBorder="1" applyAlignment="1" quotePrefix="1">
      <alignment vertical="center"/>
    </xf>
    <xf numFmtId="0" fontId="0" fillId="34" borderId="35" xfId="0" applyNumberFormat="1" applyFont="1" applyFill="1" applyBorder="1" applyAlignment="1">
      <alignment vertical="center"/>
    </xf>
    <xf numFmtId="180" fontId="0" fillId="34" borderId="36" xfId="0" applyNumberFormat="1" applyFont="1" applyFill="1" applyBorder="1" applyAlignment="1">
      <alignment horizontal="center" vertical="center"/>
    </xf>
    <xf numFmtId="180" fontId="0" fillId="34" borderId="37" xfId="0" applyNumberFormat="1" applyFont="1" applyFill="1" applyBorder="1" applyAlignment="1">
      <alignment vertical="center"/>
    </xf>
    <xf numFmtId="180" fontId="0" fillId="34" borderId="10" xfId="0" applyNumberFormat="1" applyFont="1" applyFill="1" applyBorder="1" applyAlignment="1">
      <alignment vertical="center"/>
    </xf>
    <xf numFmtId="0" fontId="0" fillId="34" borderId="38" xfId="0" applyNumberFormat="1" applyFont="1" applyFill="1" applyBorder="1" applyAlignment="1">
      <alignment vertical="center"/>
    </xf>
    <xf numFmtId="180" fontId="0" fillId="0" borderId="11" xfId="0" applyNumberFormat="1" applyFont="1" applyBorder="1" applyAlignment="1">
      <alignment vertical="center"/>
    </xf>
    <xf numFmtId="0" fontId="0" fillId="34" borderId="39" xfId="0" applyNumberFormat="1" applyFont="1" applyFill="1" applyBorder="1" applyAlignment="1">
      <alignment vertical="center"/>
    </xf>
    <xf numFmtId="0" fontId="0" fillId="34" borderId="15" xfId="0" applyNumberFormat="1" applyFont="1" applyFill="1" applyBorder="1" applyAlignment="1">
      <alignment vertical="center"/>
    </xf>
    <xf numFmtId="180" fontId="0" fillId="34" borderId="0" xfId="0" applyNumberFormat="1" applyFont="1" applyFill="1" applyBorder="1" applyAlignment="1">
      <alignment horizontal="center" vertical="center"/>
    </xf>
    <xf numFmtId="0" fontId="0" fillId="34" borderId="15" xfId="0" applyNumberFormat="1" applyFont="1" applyFill="1" applyBorder="1" applyAlignment="1" applyProtection="1">
      <alignment horizontal="center" vertical="center"/>
      <protection/>
    </xf>
    <xf numFmtId="0" fontId="0" fillId="34" borderId="0" xfId="0" applyFont="1" applyFill="1" applyBorder="1" applyAlignment="1" applyProtection="1">
      <alignment horizontal="center" vertical="center"/>
      <protection/>
    </xf>
    <xf numFmtId="180" fontId="0" fillId="34" borderId="40" xfId="0" applyNumberFormat="1" applyFont="1" applyFill="1" applyBorder="1" applyAlignment="1">
      <alignment vertical="center"/>
    </xf>
    <xf numFmtId="49" fontId="0" fillId="0" borderId="41" xfId="0" applyNumberFormat="1" applyFont="1" applyFill="1" applyBorder="1" applyAlignment="1">
      <alignment vertical="center"/>
    </xf>
    <xf numFmtId="180" fontId="0" fillId="34" borderId="11" xfId="0" applyNumberFormat="1" applyFont="1" applyFill="1" applyBorder="1" applyAlignment="1">
      <alignment vertical="center"/>
    </xf>
    <xf numFmtId="180" fontId="0" fillId="34" borderId="42" xfId="0" applyNumberFormat="1" applyFont="1" applyFill="1" applyBorder="1" applyAlignment="1">
      <alignment horizontal="center" vertical="center"/>
    </xf>
    <xf numFmtId="180" fontId="0" fillId="34" borderId="43" xfId="0" applyNumberFormat="1" applyFont="1" applyFill="1" applyBorder="1" applyAlignment="1">
      <alignment vertical="center"/>
    </xf>
    <xf numFmtId="180" fontId="0" fillId="34" borderId="44" xfId="0" applyNumberFormat="1" applyFont="1" applyFill="1" applyBorder="1" applyAlignment="1">
      <alignment vertical="center"/>
    </xf>
    <xf numFmtId="180" fontId="0" fillId="34" borderId="45" xfId="0" applyNumberFormat="1" applyFont="1" applyFill="1" applyBorder="1" applyAlignment="1">
      <alignment vertical="center"/>
    </xf>
    <xf numFmtId="49" fontId="0" fillId="0" borderId="46" xfId="0" applyNumberFormat="1" applyFont="1" applyFill="1" applyBorder="1" applyAlignment="1" quotePrefix="1">
      <alignment vertical="center"/>
    </xf>
    <xf numFmtId="0" fontId="0" fillId="34" borderId="47" xfId="0" applyNumberFormat="1" applyFont="1" applyFill="1" applyBorder="1" applyAlignment="1">
      <alignment vertical="center"/>
    </xf>
    <xf numFmtId="180" fontId="0" fillId="34" borderId="48" xfId="0" applyNumberFormat="1" applyFont="1" applyFill="1" applyBorder="1" applyAlignment="1">
      <alignment horizontal="center" vertical="center"/>
    </xf>
    <xf numFmtId="180" fontId="0" fillId="35" borderId="18" xfId="0" applyNumberFormat="1" applyFont="1" applyFill="1" applyBorder="1" applyAlignment="1">
      <alignment wrapText="1"/>
    </xf>
    <xf numFmtId="180" fontId="0" fillId="35" borderId="19" xfId="0" applyNumberFormat="1" applyFont="1" applyFill="1" applyBorder="1" applyAlignment="1">
      <alignment wrapText="1"/>
    </xf>
    <xf numFmtId="180" fontId="0" fillId="35" borderId="19" xfId="0" applyNumberFormat="1" applyFont="1" applyFill="1" applyBorder="1" applyAlignment="1">
      <alignment/>
    </xf>
    <xf numFmtId="0" fontId="0" fillId="35" borderId="19" xfId="0" applyNumberFormat="1" applyFont="1" applyFill="1" applyBorder="1" applyAlignment="1">
      <alignment horizontal="center"/>
    </xf>
    <xf numFmtId="180" fontId="0" fillId="35" borderId="20" xfId="0" applyNumberFormat="1" applyFont="1" applyFill="1" applyBorder="1" applyAlignment="1">
      <alignment/>
    </xf>
    <xf numFmtId="180" fontId="0" fillId="35" borderId="21" xfId="0" applyNumberFormat="1" applyFont="1" applyFill="1" applyBorder="1" applyAlignment="1">
      <alignment/>
    </xf>
    <xf numFmtId="0" fontId="0" fillId="35" borderId="22" xfId="0" applyNumberFormat="1" applyFont="1" applyFill="1" applyBorder="1" applyAlignment="1">
      <alignment/>
    </xf>
    <xf numFmtId="181" fontId="0" fillId="35" borderId="49" xfId="0" applyNumberFormat="1" applyFont="1" applyFill="1" applyBorder="1" applyAlignment="1">
      <alignment vertical="center"/>
    </xf>
    <xf numFmtId="181" fontId="0" fillId="35" borderId="24" xfId="0" applyNumberFormat="1" applyFont="1" applyFill="1" applyBorder="1" applyAlignment="1">
      <alignment vertical="center"/>
    </xf>
    <xf numFmtId="180" fontId="0" fillId="35" borderId="24" xfId="0" applyNumberFormat="1" applyFont="1" applyFill="1" applyBorder="1" applyAlignment="1">
      <alignment vertical="center"/>
    </xf>
    <xf numFmtId="180" fontId="0" fillId="35" borderId="26" xfId="0" applyNumberFormat="1" applyFont="1" applyFill="1" applyBorder="1" applyAlignment="1">
      <alignment vertical="center"/>
    </xf>
    <xf numFmtId="180" fontId="0" fillId="35" borderId="27" xfId="0" applyNumberFormat="1" applyFont="1" applyFill="1" applyBorder="1" applyAlignment="1">
      <alignment vertical="center"/>
    </xf>
    <xf numFmtId="180" fontId="0" fillId="35" borderId="28" xfId="0" applyNumberFormat="1" applyFont="1" applyFill="1" applyBorder="1" applyAlignment="1">
      <alignment vertical="center"/>
    </xf>
    <xf numFmtId="180" fontId="0" fillId="35" borderId="29" xfId="0" applyNumberFormat="1" applyFont="1" applyFill="1" applyBorder="1" applyAlignment="1">
      <alignment vertical="center"/>
    </xf>
    <xf numFmtId="0" fontId="0" fillId="35" borderId="28" xfId="0" applyFont="1" applyFill="1" applyBorder="1" applyAlignment="1" applyProtection="1">
      <alignment horizontal="center" vertical="center"/>
      <protection/>
    </xf>
    <xf numFmtId="0" fontId="0" fillId="35" borderId="28" xfId="0" applyNumberFormat="1" applyFont="1" applyFill="1" applyBorder="1" applyAlignment="1" applyProtection="1">
      <alignment horizontal="center" vertical="center"/>
      <protection/>
    </xf>
    <xf numFmtId="0" fontId="0" fillId="35" borderId="30" xfId="0" applyFont="1" applyFill="1" applyBorder="1" applyAlignment="1" applyProtection="1">
      <alignment vertical="center"/>
      <protection/>
    </xf>
    <xf numFmtId="0" fontId="0" fillId="35" borderId="31" xfId="0" applyFont="1" applyFill="1" applyBorder="1" applyAlignment="1" applyProtection="1">
      <alignment horizontal="center" vertical="center"/>
      <protection/>
    </xf>
    <xf numFmtId="180" fontId="0" fillId="35" borderId="32" xfId="0" applyNumberFormat="1" applyFont="1" applyFill="1" applyBorder="1" applyAlignment="1">
      <alignment horizontal="center" vertical="center"/>
    </xf>
    <xf numFmtId="180" fontId="0" fillId="35" borderId="33" xfId="0" applyNumberFormat="1" applyFont="1" applyFill="1" applyBorder="1" applyAlignment="1">
      <alignment vertical="center"/>
    </xf>
    <xf numFmtId="180" fontId="0" fillId="35" borderId="34" xfId="0" applyNumberFormat="1" applyFont="1" applyFill="1" applyBorder="1" applyAlignment="1">
      <alignment vertical="center"/>
    </xf>
    <xf numFmtId="180" fontId="0" fillId="35" borderId="40" xfId="0" applyNumberFormat="1" applyFont="1" applyFill="1" applyBorder="1" applyAlignment="1">
      <alignment vertical="center"/>
    </xf>
    <xf numFmtId="0" fontId="0" fillId="35" borderId="35" xfId="0" applyNumberFormat="1" applyFont="1" applyFill="1" applyBorder="1" applyAlignment="1">
      <alignment vertical="center"/>
    </xf>
    <xf numFmtId="180" fontId="0" fillId="35" borderId="36" xfId="0" applyNumberFormat="1" applyFont="1" applyFill="1" applyBorder="1" applyAlignment="1">
      <alignment horizontal="center" vertical="center"/>
    </xf>
    <xf numFmtId="180" fontId="0" fillId="35" borderId="37" xfId="0" applyNumberFormat="1" applyFont="1" applyFill="1" applyBorder="1" applyAlignment="1">
      <alignment vertical="center"/>
    </xf>
    <xf numFmtId="180" fontId="0" fillId="35" borderId="10" xfId="0" applyNumberFormat="1" applyFont="1" applyFill="1" applyBorder="1" applyAlignment="1">
      <alignment vertical="center"/>
    </xf>
    <xf numFmtId="180" fontId="0" fillId="35" borderId="11" xfId="0" applyNumberFormat="1" applyFont="1" applyFill="1" applyBorder="1" applyAlignment="1">
      <alignment vertical="center"/>
    </xf>
    <xf numFmtId="0" fontId="0" fillId="35" borderId="38" xfId="0" applyNumberFormat="1" applyFont="1" applyFill="1" applyBorder="1" applyAlignment="1">
      <alignment vertical="center"/>
    </xf>
    <xf numFmtId="0" fontId="0" fillId="35" borderId="39" xfId="0" applyNumberFormat="1" applyFont="1" applyFill="1" applyBorder="1" applyAlignment="1">
      <alignment vertical="center"/>
    </xf>
    <xf numFmtId="0" fontId="0" fillId="35" borderId="15" xfId="0" applyNumberFormat="1" applyFont="1" applyFill="1" applyBorder="1" applyAlignment="1">
      <alignment vertical="center"/>
    </xf>
    <xf numFmtId="180" fontId="0" fillId="35" borderId="0" xfId="0" applyNumberFormat="1" applyFont="1" applyFill="1" applyBorder="1" applyAlignment="1">
      <alignment horizontal="center" vertical="center"/>
    </xf>
    <xf numFmtId="0" fontId="0" fillId="35" borderId="15" xfId="0" applyNumberFormat="1" applyFont="1" applyFill="1" applyBorder="1" applyAlignment="1" applyProtection="1">
      <alignment horizontal="center" vertical="center"/>
      <protection/>
    </xf>
    <xf numFmtId="0" fontId="0" fillId="35" borderId="0" xfId="0" applyFont="1" applyFill="1" applyBorder="1" applyAlignment="1" applyProtection="1">
      <alignment horizontal="center" vertical="center"/>
      <protection/>
    </xf>
    <xf numFmtId="0" fontId="0" fillId="35" borderId="41" xfId="0" applyNumberFormat="1" applyFont="1" applyFill="1" applyBorder="1" applyAlignment="1">
      <alignment vertical="center"/>
    </xf>
    <xf numFmtId="0" fontId="0" fillId="35" borderId="50" xfId="0" applyNumberFormat="1" applyFont="1" applyFill="1" applyBorder="1" applyAlignment="1">
      <alignment vertical="center"/>
    </xf>
    <xf numFmtId="0" fontId="0" fillId="0" borderId="0" xfId="0" applyFont="1" applyFill="1" applyBorder="1" applyAlignment="1" applyProtection="1">
      <alignment vertical="center"/>
      <protection locked="0"/>
    </xf>
    <xf numFmtId="0" fontId="0" fillId="0" borderId="0" xfId="0" applyFont="1" applyBorder="1" applyAlignment="1" applyProtection="1">
      <alignment vertical="center"/>
      <protection/>
    </xf>
    <xf numFmtId="0" fontId="0" fillId="35" borderId="24" xfId="0" applyNumberFormat="1" applyFont="1" applyFill="1" applyBorder="1" applyAlignment="1">
      <alignment vertical="center"/>
    </xf>
    <xf numFmtId="0" fontId="0" fillId="35" borderId="51" xfId="0" applyNumberFormat="1" applyFont="1" applyFill="1" applyBorder="1" applyAlignment="1">
      <alignment vertical="center"/>
    </xf>
    <xf numFmtId="180" fontId="0" fillId="35" borderId="42" xfId="0" applyNumberFormat="1" applyFont="1" applyFill="1" applyBorder="1" applyAlignment="1">
      <alignment horizontal="center" vertical="center"/>
    </xf>
    <xf numFmtId="180" fontId="0" fillId="35" borderId="43" xfId="0" applyNumberFormat="1" applyFont="1" applyFill="1" applyBorder="1" applyAlignment="1">
      <alignment vertical="center"/>
    </xf>
    <xf numFmtId="180" fontId="0" fillId="35" borderId="44" xfId="0" applyNumberFormat="1" applyFont="1" applyFill="1" applyBorder="1" applyAlignment="1">
      <alignment vertical="center"/>
    </xf>
    <xf numFmtId="180" fontId="0" fillId="35" borderId="45" xfId="0" applyNumberFormat="1" applyFont="1" applyFill="1" applyBorder="1" applyAlignment="1">
      <alignment vertical="center"/>
    </xf>
    <xf numFmtId="0" fontId="0" fillId="35" borderId="46" xfId="0" applyNumberFormat="1" applyFont="1" applyFill="1" applyBorder="1" applyAlignment="1">
      <alignment vertical="center"/>
    </xf>
    <xf numFmtId="0" fontId="0" fillId="35" borderId="52" xfId="0" applyNumberFormat="1" applyFont="1" applyFill="1" applyBorder="1" applyAlignment="1">
      <alignment vertical="center"/>
    </xf>
    <xf numFmtId="0" fontId="0" fillId="35" borderId="47" xfId="0" applyNumberFormat="1" applyFont="1" applyFill="1" applyBorder="1" applyAlignment="1">
      <alignment vertical="center"/>
    </xf>
    <xf numFmtId="180" fontId="0" fillId="35" borderId="48" xfId="0" applyNumberFormat="1" applyFont="1" applyFill="1" applyBorder="1" applyAlignment="1">
      <alignment horizontal="center" vertical="center"/>
    </xf>
    <xf numFmtId="0" fontId="0" fillId="0" borderId="0" xfId="0" applyFont="1" applyFill="1" applyAlignment="1" applyProtection="1">
      <alignment vertical="center"/>
      <protection locked="0"/>
    </xf>
    <xf numFmtId="0" fontId="0" fillId="0" borderId="0" xfId="0" applyFont="1" applyAlignment="1" applyProtection="1">
      <alignment vertical="center"/>
      <protection/>
    </xf>
    <xf numFmtId="0" fontId="14" fillId="0" borderId="0" xfId="0" applyNumberFormat="1" applyFont="1" applyAlignment="1">
      <alignment vertical="center"/>
    </xf>
    <xf numFmtId="180" fontId="4" fillId="34" borderId="0" xfId="43" applyNumberFormat="1" applyFill="1" applyBorder="1" applyAlignment="1" applyProtection="1">
      <alignment horizontal="center" vertical="center"/>
      <protection/>
    </xf>
    <xf numFmtId="49" fontId="0" fillId="0" borderId="46" xfId="0" applyNumberFormat="1" applyFont="1" applyFill="1" applyBorder="1" applyAlignment="1">
      <alignment vertical="center"/>
    </xf>
    <xf numFmtId="0" fontId="0" fillId="35" borderId="0" xfId="0" applyFont="1" applyFill="1" applyBorder="1" applyAlignment="1" applyProtection="1">
      <alignment vertical="center"/>
      <protection/>
    </xf>
    <xf numFmtId="0" fontId="9" fillId="35" borderId="0" xfId="43" applyFont="1" applyFill="1" applyBorder="1" applyAlignment="1" applyProtection="1">
      <alignment vertical="center"/>
      <protection/>
    </xf>
    <xf numFmtId="0" fontId="9" fillId="35" borderId="0" xfId="43" applyFont="1" applyFill="1" applyBorder="1" applyAlignment="1" applyProtection="1">
      <alignment/>
      <protection/>
    </xf>
    <xf numFmtId="0" fontId="2" fillId="0" borderId="12" xfId="0" applyFont="1" applyBorder="1" applyAlignment="1" applyProtection="1">
      <alignment vertical="center"/>
      <protection/>
    </xf>
    <xf numFmtId="0" fontId="2" fillId="0" borderId="53" xfId="0" applyFont="1" applyFill="1" applyBorder="1" applyAlignment="1" applyProtection="1">
      <alignment vertical="center"/>
      <protection/>
    </xf>
    <xf numFmtId="181" fontId="2" fillId="33" borderId="10" xfId="0" applyNumberFormat="1" applyFont="1" applyFill="1" applyBorder="1" applyAlignment="1" applyProtection="1">
      <alignment vertical="center"/>
      <protection locked="0"/>
    </xf>
    <xf numFmtId="0" fontId="2" fillId="33" borderId="10" xfId="0" applyNumberFormat="1" applyFont="1" applyFill="1" applyBorder="1" applyAlignment="1" applyProtection="1">
      <alignment vertical="center"/>
      <protection/>
    </xf>
    <xf numFmtId="49" fontId="2" fillId="0" borderId="53" xfId="0" applyNumberFormat="1" applyFont="1" applyFill="1" applyBorder="1" applyAlignment="1" applyProtection="1">
      <alignment vertical="center"/>
      <protection/>
    </xf>
    <xf numFmtId="0" fontId="2" fillId="33" borderId="10" xfId="0" applyNumberFormat="1" applyFont="1" applyFill="1" applyBorder="1" applyAlignment="1" applyProtection="1">
      <alignment vertical="center"/>
      <protection locked="0"/>
    </xf>
    <xf numFmtId="0" fontId="8" fillId="0" borderId="0" xfId="0" applyFont="1" applyFill="1" applyAlignment="1" applyProtection="1">
      <alignment vertical="center"/>
      <protection/>
    </xf>
    <xf numFmtId="0" fontId="0" fillId="0" borderId="11" xfId="0" applyFont="1" applyFill="1" applyBorder="1" applyAlignment="1" applyProtection="1">
      <alignment vertical="center"/>
      <protection locked="0"/>
    </xf>
    <xf numFmtId="180" fontId="0" fillId="34" borderId="54" xfId="0" applyNumberFormat="1" applyFont="1" applyFill="1" applyBorder="1" applyAlignment="1">
      <alignment/>
    </xf>
    <xf numFmtId="180" fontId="0" fillId="0" borderId="55" xfId="0" applyNumberFormat="1" applyFont="1" applyFill="1" applyBorder="1" applyAlignment="1">
      <alignment vertical="center"/>
    </xf>
    <xf numFmtId="180" fontId="0" fillId="34" borderId="56" xfId="0" applyNumberFormat="1" applyFont="1" applyFill="1" applyBorder="1" applyAlignment="1">
      <alignment vertical="center"/>
    </xf>
    <xf numFmtId="0" fontId="9" fillId="34" borderId="0" xfId="43" applyFont="1" applyFill="1" applyBorder="1" applyAlignment="1" applyProtection="1">
      <alignment vertical="center"/>
      <protection/>
    </xf>
    <xf numFmtId="0" fontId="9" fillId="34" borderId="56" xfId="43" applyFont="1" applyFill="1" applyBorder="1" applyAlignment="1" applyProtection="1">
      <alignment vertical="center"/>
      <protection/>
    </xf>
    <xf numFmtId="0" fontId="4" fillId="34" borderId="0" xfId="43" applyFill="1" applyBorder="1" applyAlignment="1" applyProtection="1">
      <alignment vertical="center"/>
      <protection/>
    </xf>
    <xf numFmtId="0" fontId="9" fillId="34" borderId="56" xfId="43" applyNumberFormat="1" applyFont="1" applyFill="1" applyBorder="1" applyAlignment="1" applyProtection="1">
      <alignment vertical="top" textRotation="255" wrapText="1"/>
      <protection/>
    </xf>
    <xf numFmtId="0" fontId="0" fillId="34" borderId="56" xfId="0" applyFont="1" applyFill="1" applyBorder="1" applyAlignment="1" applyProtection="1">
      <alignment horizontal="left" vertical="center"/>
      <protection/>
    </xf>
    <xf numFmtId="0" fontId="9" fillId="34" borderId="0" xfId="43" applyFont="1" applyFill="1" applyBorder="1" applyAlignment="1" applyProtection="1">
      <alignment/>
      <protection/>
    </xf>
    <xf numFmtId="180" fontId="0" fillId="34" borderId="57" xfId="0" applyNumberFormat="1" applyFont="1" applyFill="1" applyBorder="1" applyAlignment="1">
      <alignment vertical="center"/>
    </xf>
    <xf numFmtId="180" fontId="0" fillId="35" borderId="54" xfId="0" applyNumberFormat="1" applyFont="1" applyFill="1" applyBorder="1" applyAlignment="1">
      <alignment/>
    </xf>
    <xf numFmtId="180" fontId="0" fillId="0" borderId="55" xfId="0" applyNumberFormat="1" applyFont="1" applyBorder="1" applyAlignment="1">
      <alignment vertical="center"/>
    </xf>
    <xf numFmtId="0" fontId="9" fillId="35" borderId="56" xfId="43" applyFont="1" applyFill="1" applyBorder="1" applyAlignment="1" applyProtection="1">
      <alignment vertical="center"/>
      <protection/>
    </xf>
    <xf numFmtId="0" fontId="9" fillId="35" borderId="56" xfId="43" applyNumberFormat="1" applyFont="1" applyFill="1" applyBorder="1" applyAlignment="1" applyProtection="1">
      <alignment vertical="top" textRotation="255" wrapText="1"/>
      <protection/>
    </xf>
    <xf numFmtId="0" fontId="0" fillId="35" borderId="56" xfId="0" applyFont="1" applyFill="1" applyBorder="1" applyAlignment="1" applyProtection="1">
      <alignment horizontal="left" vertical="center"/>
      <protection/>
    </xf>
    <xf numFmtId="180" fontId="0" fillId="35" borderId="56" xfId="0" applyNumberFormat="1" applyFont="1" applyFill="1" applyBorder="1" applyAlignment="1">
      <alignment vertical="center"/>
    </xf>
    <xf numFmtId="180" fontId="0" fillId="35" borderId="57" xfId="0" applyNumberFormat="1" applyFont="1" applyFill="1" applyBorder="1" applyAlignment="1">
      <alignment vertical="center"/>
    </xf>
    <xf numFmtId="0" fontId="7" fillId="33" borderId="0" xfId="0" applyFont="1" applyFill="1" applyAlignment="1" applyProtection="1">
      <alignment vertical="center"/>
      <protection/>
    </xf>
    <xf numFmtId="0" fontId="8" fillId="34" borderId="56" xfId="0" applyFont="1" applyFill="1" applyBorder="1" applyAlignment="1">
      <alignment vertical="center"/>
    </xf>
    <xf numFmtId="180" fontId="0" fillId="35" borderId="58" xfId="0" applyNumberFormat="1" applyFont="1" applyFill="1" applyBorder="1" applyAlignment="1">
      <alignment vertical="center"/>
    </xf>
    <xf numFmtId="0" fontId="8" fillId="35" borderId="56" xfId="0" applyFont="1" applyFill="1" applyBorder="1" applyAlignment="1">
      <alignment vertical="center"/>
    </xf>
    <xf numFmtId="180" fontId="0" fillId="34" borderId="59" xfId="0" applyNumberFormat="1" applyFont="1" applyFill="1" applyBorder="1" applyAlignment="1">
      <alignment vertical="center"/>
    </xf>
    <xf numFmtId="180" fontId="0" fillId="34" borderId="60" xfId="0" applyNumberFormat="1" applyFont="1" applyFill="1" applyBorder="1" applyAlignment="1">
      <alignment vertical="center"/>
    </xf>
    <xf numFmtId="180" fontId="0" fillId="34" borderId="61" xfId="0" applyNumberFormat="1" applyFont="1" applyFill="1" applyBorder="1" applyAlignment="1">
      <alignment vertical="center"/>
    </xf>
    <xf numFmtId="180" fontId="0" fillId="34" borderId="61" xfId="0" applyNumberFormat="1" applyFont="1" applyFill="1" applyBorder="1" applyAlignment="1">
      <alignment horizontal="right" vertical="center"/>
    </xf>
    <xf numFmtId="180" fontId="0" fillId="34" borderId="13" xfId="0" applyNumberFormat="1" applyFont="1" applyFill="1" applyBorder="1" applyAlignment="1">
      <alignment vertical="center"/>
    </xf>
    <xf numFmtId="180" fontId="0" fillId="34" borderId="13" xfId="0" applyNumberFormat="1" applyFont="1" applyFill="1" applyBorder="1" applyAlignment="1">
      <alignment horizontal="right" vertical="center"/>
    </xf>
    <xf numFmtId="180" fontId="0" fillId="34" borderId="62" xfId="0" applyNumberFormat="1" applyFont="1" applyFill="1" applyBorder="1" applyAlignment="1">
      <alignment vertical="center"/>
    </xf>
    <xf numFmtId="180" fontId="0" fillId="34" borderId="62" xfId="0" applyNumberFormat="1" applyFont="1" applyFill="1" applyBorder="1" applyAlignment="1">
      <alignment horizontal="right" vertical="center"/>
    </xf>
    <xf numFmtId="0" fontId="0" fillId="34" borderId="60" xfId="0" applyFont="1" applyFill="1" applyBorder="1" applyAlignment="1" applyProtection="1">
      <alignment horizontal="center" vertical="center"/>
      <protection/>
    </xf>
    <xf numFmtId="49" fontId="0" fillId="34" borderId="13" xfId="0" applyNumberFormat="1" applyFont="1" applyFill="1" applyBorder="1" applyAlignment="1">
      <alignment vertical="center"/>
    </xf>
    <xf numFmtId="0" fontId="0" fillId="34" borderId="63" xfId="0" applyNumberFormat="1" applyFont="1" applyFill="1" applyBorder="1" applyAlignment="1">
      <alignment vertical="center"/>
    </xf>
    <xf numFmtId="0" fontId="0" fillId="34" borderId="13" xfId="0" applyNumberFormat="1" applyFont="1" applyFill="1" applyBorder="1" applyAlignment="1">
      <alignment horizontal="center" vertical="center"/>
    </xf>
    <xf numFmtId="0" fontId="0" fillId="34" borderId="12" xfId="0" applyNumberFormat="1" applyFont="1" applyFill="1" applyBorder="1" applyAlignment="1">
      <alignment vertical="center"/>
    </xf>
    <xf numFmtId="49" fontId="0" fillId="34" borderId="62" xfId="0" applyNumberFormat="1" applyFont="1" applyFill="1" applyBorder="1" applyAlignment="1">
      <alignment vertical="center"/>
    </xf>
    <xf numFmtId="0" fontId="0" fillId="34" borderId="62" xfId="0" applyNumberFormat="1" applyFont="1" applyFill="1" applyBorder="1" applyAlignment="1">
      <alignment horizontal="center" vertical="center"/>
    </xf>
    <xf numFmtId="0" fontId="0" fillId="34" borderId="64" xfId="0" applyNumberFormat="1" applyFont="1" applyFill="1" applyBorder="1" applyAlignment="1">
      <alignment vertical="center"/>
    </xf>
    <xf numFmtId="180" fontId="0" fillId="35" borderId="60" xfId="0" applyNumberFormat="1" applyFont="1" applyFill="1" applyBorder="1" applyAlignment="1">
      <alignment vertical="center"/>
    </xf>
    <xf numFmtId="0" fontId="0" fillId="35" borderId="60" xfId="0" applyFont="1" applyFill="1" applyBorder="1" applyAlignment="1" applyProtection="1">
      <alignment horizontal="center" vertical="center"/>
      <protection/>
    </xf>
    <xf numFmtId="0" fontId="0" fillId="35" borderId="63" xfId="0" applyNumberFormat="1" applyFont="1" applyFill="1" applyBorder="1" applyAlignment="1">
      <alignment vertical="center"/>
    </xf>
    <xf numFmtId="0" fontId="0" fillId="35" borderId="12" xfId="0" applyNumberFormat="1" applyFont="1" applyFill="1" applyBorder="1" applyAlignment="1">
      <alignment vertical="center"/>
    </xf>
    <xf numFmtId="49" fontId="0" fillId="35" borderId="62" xfId="0" applyNumberFormat="1" applyFont="1" applyFill="1" applyBorder="1" applyAlignment="1">
      <alignment vertical="center"/>
    </xf>
    <xf numFmtId="0" fontId="0" fillId="35" borderId="62" xfId="0" applyNumberFormat="1" applyFont="1" applyFill="1" applyBorder="1" applyAlignment="1">
      <alignment horizontal="center" vertical="center"/>
    </xf>
    <xf numFmtId="0" fontId="0" fillId="35" borderId="64" xfId="0" applyNumberFormat="1" applyFont="1" applyFill="1" applyBorder="1" applyAlignment="1">
      <alignment vertical="center"/>
    </xf>
    <xf numFmtId="180" fontId="0" fillId="0" borderId="24" xfId="0" applyNumberFormat="1" applyFont="1" applyFill="1" applyBorder="1" applyAlignment="1">
      <alignment vertical="center"/>
    </xf>
    <xf numFmtId="49" fontId="0" fillId="0" borderId="24" xfId="0" applyNumberFormat="1" applyFont="1" applyFill="1" applyBorder="1" applyAlignment="1">
      <alignment horizontal="right" vertical="center"/>
    </xf>
    <xf numFmtId="0" fontId="0" fillId="34" borderId="0" xfId="0" applyFont="1" applyFill="1" applyAlignment="1" applyProtection="1">
      <alignment vertical="center"/>
      <protection/>
    </xf>
    <xf numFmtId="49" fontId="0" fillId="0" borderId="41" xfId="0" applyNumberFormat="1" applyFont="1" applyFill="1" applyBorder="1" applyAlignment="1" quotePrefix="1">
      <alignment vertical="center"/>
    </xf>
    <xf numFmtId="0" fontId="0" fillId="35" borderId="0" xfId="0" applyFont="1" applyFill="1" applyAlignment="1" applyProtection="1">
      <alignment vertical="center"/>
      <protection/>
    </xf>
    <xf numFmtId="0" fontId="0" fillId="0" borderId="65" xfId="0" applyNumberFormat="1" applyFont="1" applyFill="1" applyBorder="1" applyAlignment="1">
      <alignment vertical="center"/>
    </xf>
    <xf numFmtId="0" fontId="0" fillId="0" borderId="55" xfId="0" applyNumberFormat="1" applyFont="1" applyFill="1" applyBorder="1" applyAlignment="1">
      <alignment vertical="center"/>
    </xf>
    <xf numFmtId="180" fontId="0" fillId="34" borderId="0" xfId="0" applyNumberFormat="1" applyFont="1" applyFill="1" applyAlignment="1">
      <alignment vertical="center"/>
    </xf>
    <xf numFmtId="0" fontId="0" fillId="34" borderId="66" xfId="0" applyNumberFormat="1" applyFont="1" applyFill="1" applyBorder="1" applyAlignment="1">
      <alignment vertical="center"/>
    </xf>
    <xf numFmtId="0" fontId="0" fillId="34" borderId="67" xfId="0" applyNumberFormat="1" applyFont="1" applyFill="1" applyBorder="1" applyAlignment="1">
      <alignment vertical="center"/>
    </xf>
    <xf numFmtId="0" fontId="7" fillId="34" borderId="68" xfId="0" applyNumberFormat="1" applyFont="1" applyFill="1" applyBorder="1" applyAlignment="1" applyProtection="1">
      <alignment horizontal="center" vertical="center"/>
      <protection/>
    </xf>
    <xf numFmtId="0" fontId="7" fillId="35" borderId="68" xfId="0" applyNumberFormat="1" applyFont="1" applyFill="1" applyBorder="1" applyAlignment="1" applyProtection="1">
      <alignment horizontal="center" vertical="center"/>
      <protection/>
    </xf>
    <xf numFmtId="0" fontId="0" fillId="0" borderId="55" xfId="0" applyNumberFormat="1" applyFill="1" applyBorder="1" applyAlignment="1">
      <alignment vertical="center"/>
    </xf>
    <xf numFmtId="180" fontId="0" fillId="35" borderId="61" xfId="0" applyNumberFormat="1" applyFont="1" applyFill="1" applyBorder="1" applyAlignment="1">
      <alignment horizontal="right" vertical="center"/>
    </xf>
    <xf numFmtId="180" fontId="0" fillId="35" borderId="13" xfId="0" applyNumberFormat="1" applyFont="1" applyFill="1" applyBorder="1" applyAlignment="1">
      <alignment horizontal="right" vertical="center"/>
    </xf>
    <xf numFmtId="180" fontId="0" fillId="35" borderId="62" xfId="0" applyNumberFormat="1" applyFont="1" applyFill="1" applyBorder="1" applyAlignment="1">
      <alignment horizontal="right" vertical="center"/>
    </xf>
    <xf numFmtId="0" fontId="6" fillId="33" borderId="0" xfId="0" applyFont="1" applyFill="1" applyAlignment="1" applyProtection="1">
      <alignment vertical="center"/>
      <protection/>
    </xf>
    <xf numFmtId="181" fontId="2" fillId="0" borderId="10" xfId="0" applyNumberFormat="1" applyFont="1" applyFill="1" applyBorder="1" applyAlignment="1" applyProtection="1">
      <alignment vertical="center"/>
      <protection/>
    </xf>
    <xf numFmtId="49" fontId="2" fillId="0" borderId="10" xfId="0" applyNumberFormat="1" applyFont="1" applyBorder="1" applyAlignment="1" applyProtection="1">
      <alignment vertical="center"/>
      <protection/>
    </xf>
    <xf numFmtId="49" fontId="2" fillId="0" borderId="10" xfId="0" applyNumberFormat="1" applyFont="1" applyBorder="1" applyAlignment="1" applyProtection="1">
      <alignment horizontal="center" vertical="center"/>
      <protection/>
    </xf>
    <xf numFmtId="180" fontId="14" fillId="36" borderId="0" xfId="0" applyNumberFormat="1" applyFont="1" applyFill="1" applyAlignment="1">
      <alignment vertical="center"/>
    </xf>
    <xf numFmtId="180" fontId="0" fillId="36" borderId="0" xfId="0" applyNumberFormat="1" applyFont="1" applyFill="1" applyAlignment="1">
      <alignment vertical="center"/>
    </xf>
    <xf numFmtId="180" fontId="0" fillId="36" borderId="0" xfId="0" applyNumberFormat="1" applyFont="1" applyFill="1" applyBorder="1" applyAlignment="1">
      <alignment vertical="center"/>
    </xf>
    <xf numFmtId="0" fontId="0" fillId="0" borderId="10" xfId="0" applyFont="1" applyBorder="1" applyAlignment="1" applyProtection="1">
      <alignment/>
      <protection locked="0"/>
    </xf>
    <xf numFmtId="0" fontId="0" fillId="0" borderId="10" xfId="0" applyFont="1" applyBorder="1" applyAlignment="1" applyProtection="1">
      <alignment/>
      <protection/>
    </xf>
    <xf numFmtId="0" fontId="0" fillId="0" borderId="10" xfId="0" applyFont="1" applyBorder="1" applyAlignment="1" applyProtection="1">
      <alignment vertical="center"/>
      <protection locked="0"/>
    </xf>
    <xf numFmtId="0" fontId="0" fillId="0" borderId="10" xfId="0" applyFont="1" applyFill="1" applyBorder="1" applyAlignment="1" applyProtection="1">
      <alignment vertical="center"/>
      <protection locked="0"/>
    </xf>
    <xf numFmtId="0" fontId="0" fillId="0" borderId="10" xfId="0" applyFont="1" applyBorder="1" applyAlignment="1" applyProtection="1">
      <alignment vertical="center"/>
      <protection/>
    </xf>
    <xf numFmtId="180" fontId="0" fillId="33" borderId="69" xfId="0" applyNumberFormat="1" applyFont="1" applyFill="1" applyBorder="1" applyAlignment="1">
      <alignment wrapText="1"/>
    </xf>
    <xf numFmtId="180" fontId="0" fillId="33" borderId="70" xfId="0" applyNumberFormat="1" applyFont="1" applyFill="1" applyBorder="1" applyAlignment="1">
      <alignment vertical="center"/>
    </xf>
    <xf numFmtId="180" fontId="0" fillId="34" borderId="71" xfId="0" applyNumberFormat="1" applyFont="1" applyFill="1" applyBorder="1" applyAlignment="1">
      <alignment vertical="center"/>
    </xf>
    <xf numFmtId="0" fontId="0" fillId="34" borderId="71" xfId="0" applyFont="1" applyFill="1" applyBorder="1" applyAlignment="1" applyProtection="1">
      <alignment horizontal="center" vertical="center"/>
      <protection/>
    </xf>
    <xf numFmtId="0" fontId="0" fillId="34" borderId="41" xfId="0" applyNumberFormat="1" applyFont="1" applyFill="1" applyBorder="1" applyAlignment="1">
      <alignment horizontal="center" vertical="center"/>
    </xf>
    <xf numFmtId="0" fontId="0" fillId="34" borderId="24" xfId="0" applyNumberFormat="1" applyFont="1" applyFill="1" applyBorder="1" applyAlignment="1">
      <alignment horizontal="center" vertical="center"/>
    </xf>
    <xf numFmtId="0" fontId="0" fillId="34" borderId="46" xfId="0" applyNumberFormat="1" applyFont="1" applyFill="1" applyBorder="1" applyAlignment="1">
      <alignment horizontal="center" vertical="center"/>
    </xf>
    <xf numFmtId="180" fontId="0" fillId="34" borderId="72" xfId="0" applyNumberFormat="1" applyFont="1" applyFill="1" applyBorder="1" applyAlignment="1">
      <alignment vertical="center"/>
    </xf>
    <xf numFmtId="0" fontId="0" fillId="35" borderId="71" xfId="0" applyFont="1" applyFill="1" applyBorder="1" applyAlignment="1" applyProtection="1">
      <alignment horizontal="center" vertical="center"/>
      <protection/>
    </xf>
    <xf numFmtId="180" fontId="0" fillId="35" borderId="71" xfId="0" applyNumberFormat="1" applyFont="1" applyFill="1" applyBorder="1" applyAlignment="1">
      <alignment vertical="center"/>
    </xf>
    <xf numFmtId="49" fontId="0" fillId="0" borderId="24" xfId="0" applyNumberFormat="1" applyFont="1" applyFill="1" applyBorder="1" applyAlignment="1" quotePrefix="1">
      <alignment vertical="center"/>
    </xf>
    <xf numFmtId="49" fontId="0" fillId="0" borderId="46" xfId="0" applyNumberFormat="1" applyFont="1" applyFill="1" applyBorder="1" applyAlignment="1" quotePrefix="1">
      <alignment vertical="center"/>
    </xf>
    <xf numFmtId="180" fontId="0" fillId="35" borderId="72" xfId="0" applyNumberFormat="1" applyFont="1" applyFill="1" applyBorder="1" applyAlignment="1">
      <alignment vertical="center"/>
    </xf>
    <xf numFmtId="49" fontId="0" fillId="0" borderId="24" xfId="0" applyNumberFormat="1" applyFont="1" applyFill="1" applyBorder="1" applyAlignment="1">
      <alignment vertical="center"/>
    </xf>
    <xf numFmtId="180" fontId="8" fillId="34" borderId="59" xfId="0" applyNumberFormat="1" applyFont="1" applyFill="1" applyBorder="1" applyAlignment="1">
      <alignment vertical="center"/>
    </xf>
    <xf numFmtId="49" fontId="0" fillId="0" borderId="41" xfId="0" applyNumberFormat="1" applyFont="1" applyFill="1" applyBorder="1" applyAlignment="1" quotePrefix="1">
      <alignment vertical="center"/>
    </xf>
    <xf numFmtId="49" fontId="0" fillId="0" borderId="41" xfId="0" applyNumberFormat="1" applyFont="1" applyFill="1" applyBorder="1" applyAlignment="1">
      <alignment vertical="center"/>
    </xf>
    <xf numFmtId="0" fontId="0" fillId="35" borderId="41" xfId="0" applyNumberFormat="1" applyFont="1" applyFill="1" applyBorder="1" applyAlignment="1">
      <alignment horizontal="center" vertical="center"/>
    </xf>
    <xf numFmtId="0" fontId="0" fillId="35" borderId="24" xfId="0" applyNumberFormat="1" applyFont="1" applyFill="1" applyBorder="1" applyAlignment="1">
      <alignment horizontal="center" vertical="center"/>
    </xf>
    <xf numFmtId="0" fontId="0" fillId="35" borderId="46" xfId="0" applyNumberFormat="1" applyFont="1" applyFill="1" applyBorder="1" applyAlignment="1">
      <alignment horizontal="center" vertical="center"/>
    </xf>
    <xf numFmtId="0" fontId="0" fillId="34" borderId="73" xfId="0" applyNumberFormat="1" applyFont="1" applyFill="1" applyBorder="1" applyAlignment="1">
      <alignment vertical="center"/>
    </xf>
    <xf numFmtId="0" fontId="0" fillId="0" borderId="65" xfId="0" applyFont="1" applyFill="1" applyBorder="1" applyAlignment="1" applyProtection="1">
      <alignment vertical="center"/>
      <protection locked="0"/>
    </xf>
    <xf numFmtId="180" fontId="2" fillId="0" borderId="74" xfId="0" applyNumberFormat="1" applyFont="1" applyBorder="1" applyAlignment="1" applyProtection="1">
      <alignment vertical="center"/>
      <protection/>
    </xf>
    <xf numFmtId="180" fontId="2" fillId="0" borderId="75" xfId="0" applyNumberFormat="1" applyFont="1" applyBorder="1" applyAlignment="1" applyProtection="1">
      <alignment vertical="center"/>
      <protection/>
    </xf>
    <xf numFmtId="180" fontId="14" fillId="0" borderId="10" xfId="0" applyNumberFormat="1" applyFont="1" applyBorder="1" applyAlignment="1">
      <alignment vertical="center"/>
    </xf>
    <xf numFmtId="180" fontId="14" fillId="0" borderId="11" xfId="0" applyNumberFormat="1" applyFont="1" applyBorder="1" applyAlignment="1">
      <alignment vertical="center"/>
    </xf>
    <xf numFmtId="181" fontId="2" fillId="0" borderId="10" xfId="0" applyNumberFormat="1" applyFont="1" applyBorder="1" applyAlignment="1" applyProtection="1">
      <alignment vertical="center"/>
      <protection/>
    </xf>
    <xf numFmtId="0" fontId="2" fillId="0" borderId="10" xfId="0" applyFont="1" applyBorder="1" applyAlignment="1" applyProtection="1">
      <alignment horizontal="right" vertical="center"/>
      <protection/>
    </xf>
    <xf numFmtId="181" fontId="2" fillId="0" borderId="74" xfId="0" applyNumberFormat="1" applyFont="1" applyBorder="1" applyAlignment="1" applyProtection="1">
      <alignment vertical="center"/>
      <protection/>
    </xf>
    <xf numFmtId="0" fontId="2" fillId="0" borderId="74" xfId="0" applyFont="1" applyBorder="1" applyAlignment="1" applyProtection="1">
      <alignment horizontal="right" vertical="center"/>
      <protection/>
    </xf>
    <xf numFmtId="0" fontId="2" fillId="0" borderId="76" xfId="0" applyFont="1" applyBorder="1" applyAlignment="1" applyProtection="1">
      <alignment vertical="center"/>
      <protection/>
    </xf>
    <xf numFmtId="0" fontId="2" fillId="0" borderId="77" xfId="0" applyFont="1" applyBorder="1" applyAlignment="1" applyProtection="1">
      <alignment vertical="center"/>
      <protection/>
    </xf>
    <xf numFmtId="181" fontId="2" fillId="0" borderId="77" xfId="0" applyNumberFormat="1" applyFont="1" applyBorder="1" applyAlignment="1" applyProtection="1">
      <alignment vertical="center"/>
      <protection/>
    </xf>
    <xf numFmtId="181" fontId="2" fillId="0" borderId="0" xfId="0" applyNumberFormat="1" applyFont="1" applyBorder="1" applyAlignment="1" applyProtection="1">
      <alignment vertical="center"/>
      <protection/>
    </xf>
    <xf numFmtId="180" fontId="2" fillId="0" borderId="0" xfId="0" applyNumberFormat="1" applyFont="1" applyBorder="1" applyAlignment="1" applyProtection="1">
      <alignment vertical="center"/>
      <protection/>
    </xf>
    <xf numFmtId="181" fontId="2" fillId="0" borderId="75" xfId="0" applyNumberFormat="1" applyFont="1" applyBorder="1" applyAlignment="1" applyProtection="1">
      <alignment vertical="center"/>
      <protection/>
    </xf>
    <xf numFmtId="180" fontId="0" fillId="34" borderId="58" xfId="0" applyNumberFormat="1" applyFont="1" applyFill="1" applyBorder="1" applyAlignment="1">
      <alignment vertical="center"/>
    </xf>
    <xf numFmtId="180" fontId="0" fillId="34" borderId="78" xfId="0" applyNumberFormat="1" applyFont="1" applyFill="1" applyBorder="1" applyAlignment="1">
      <alignment horizontal="right" vertical="center"/>
    </xf>
    <xf numFmtId="180" fontId="8" fillId="34" borderId="79" xfId="0" applyNumberFormat="1" applyFont="1" applyFill="1" applyBorder="1" applyAlignment="1">
      <alignment horizontal="left" vertical="center"/>
    </xf>
    <xf numFmtId="180" fontId="8" fillId="34" borderId="80" xfId="0" applyNumberFormat="1" applyFont="1" applyFill="1" applyBorder="1" applyAlignment="1">
      <alignment horizontal="left" vertical="center"/>
    </xf>
    <xf numFmtId="180" fontId="8" fillId="34" borderId="81" xfId="0" applyNumberFormat="1" applyFont="1" applyFill="1" applyBorder="1" applyAlignment="1">
      <alignment horizontal="left" vertical="center"/>
    </xf>
    <xf numFmtId="180" fontId="8" fillId="34" borderId="82" xfId="0" applyNumberFormat="1" applyFont="1" applyFill="1" applyBorder="1" applyAlignment="1">
      <alignment horizontal="center" vertical="center"/>
    </xf>
    <xf numFmtId="180" fontId="8" fillId="35" borderId="79" xfId="0" applyNumberFormat="1" applyFont="1" applyFill="1" applyBorder="1" applyAlignment="1">
      <alignment horizontal="left" vertical="center"/>
    </xf>
    <xf numFmtId="180" fontId="8" fillId="35" borderId="59" xfId="0" applyNumberFormat="1" applyFont="1" applyFill="1" applyBorder="1" applyAlignment="1">
      <alignment horizontal="left" vertical="center"/>
    </xf>
    <xf numFmtId="180" fontId="8" fillId="35" borderId="80" xfId="0" applyNumberFormat="1" applyFont="1" applyFill="1" applyBorder="1" applyAlignment="1">
      <alignment horizontal="left" vertical="center"/>
    </xf>
    <xf numFmtId="180" fontId="8" fillId="35" borderId="61" xfId="0" applyNumberFormat="1" applyFont="1" applyFill="1" applyBorder="1" applyAlignment="1">
      <alignment horizontal="left" vertical="center"/>
    </xf>
    <xf numFmtId="180" fontId="8" fillId="35" borderId="81" xfId="0" applyNumberFormat="1" applyFont="1" applyFill="1" applyBorder="1" applyAlignment="1">
      <alignment horizontal="left" vertical="center"/>
    </xf>
    <xf numFmtId="180" fontId="8" fillId="35" borderId="13" xfId="0" applyNumberFormat="1" applyFont="1" applyFill="1" applyBorder="1" applyAlignment="1">
      <alignment horizontal="left" vertical="center"/>
    </xf>
    <xf numFmtId="180" fontId="8" fillId="35" borderId="82" xfId="0" applyNumberFormat="1" applyFont="1" applyFill="1" applyBorder="1" applyAlignment="1">
      <alignment horizontal="left" vertical="center"/>
    </xf>
    <xf numFmtId="180" fontId="8" fillId="35" borderId="62" xfId="0" applyNumberFormat="1" applyFont="1" applyFill="1" applyBorder="1" applyAlignment="1">
      <alignment horizontal="left" vertical="center"/>
    </xf>
    <xf numFmtId="180" fontId="8" fillId="34" borderId="59" xfId="0" applyNumberFormat="1" applyFont="1" applyFill="1" applyBorder="1" applyAlignment="1">
      <alignment horizontal="left" vertical="center"/>
    </xf>
    <xf numFmtId="180" fontId="8" fillId="34" borderId="61" xfId="0" applyNumberFormat="1" applyFont="1" applyFill="1" applyBorder="1" applyAlignment="1">
      <alignment horizontal="left" vertical="center"/>
    </xf>
    <xf numFmtId="180" fontId="8" fillId="34" borderId="13" xfId="0" applyNumberFormat="1" applyFont="1" applyFill="1" applyBorder="1" applyAlignment="1">
      <alignment horizontal="left" vertical="center"/>
    </xf>
    <xf numFmtId="180" fontId="8" fillId="34" borderId="82" xfId="0" applyNumberFormat="1" applyFont="1" applyFill="1" applyBorder="1" applyAlignment="1">
      <alignment horizontal="left" vertical="center"/>
    </xf>
    <xf numFmtId="180" fontId="8" fillId="34" borderId="62" xfId="0" applyNumberFormat="1" applyFont="1" applyFill="1" applyBorder="1" applyAlignment="1">
      <alignment horizontal="left" vertical="center"/>
    </xf>
    <xf numFmtId="49" fontId="0" fillId="34" borderId="83" xfId="0" applyNumberFormat="1" applyFont="1" applyFill="1" applyBorder="1" applyAlignment="1">
      <alignment vertical="center"/>
    </xf>
    <xf numFmtId="49" fontId="0" fillId="35" borderId="61" xfId="0" applyNumberFormat="1" applyFont="1" applyFill="1" applyBorder="1" applyAlignment="1">
      <alignment vertical="center"/>
    </xf>
    <xf numFmtId="0" fontId="0" fillId="35" borderId="61" xfId="0" applyNumberFormat="1" applyFont="1" applyFill="1" applyBorder="1" applyAlignment="1">
      <alignment horizontal="center" vertical="center"/>
    </xf>
    <xf numFmtId="0" fontId="0" fillId="34" borderId="84" xfId="0" applyFont="1" applyFill="1" applyBorder="1" applyAlignment="1" applyProtection="1">
      <alignment horizontal="center" vertical="center"/>
      <protection/>
    </xf>
    <xf numFmtId="0" fontId="0" fillId="34" borderId="59" xfId="0" applyNumberFormat="1" applyFont="1" applyFill="1" applyBorder="1" applyAlignment="1" applyProtection="1">
      <alignment horizontal="center" vertical="center"/>
      <protection/>
    </xf>
    <xf numFmtId="0" fontId="0" fillId="34" borderId="59" xfId="0" applyFont="1" applyFill="1" applyBorder="1" applyAlignment="1" applyProtection="1">
      <alignment horizontal="center" vertical="center"/>
      <protection/>
    </xf>
    <xf numFmtId="0" fontId="0" fillId="34" borderId="85" xfId="0" applyFont="1" applyFill="1" applyBorder="1" applyAlignment="1" applyProtection="1">
      <alignment horizontal="center" vertical="center"/>
      <protection/>
    </xf>
    <xf numFmtId="0" fontId="0" fillId="34" borderId="78" xfId="0" applyNumberFormat="1" applyFont="1" applyFill="1" applyBorder="1" applyAlignment="1" applyProtection="1">
      <alignment horizontal="center" vertical="center"/>
      <protection/>
    </xf>
    <xf numFmtId="0" fontId="0" fillId="34" borderId="78" xfId="0" applyFont="1" applyFill="1" applyBorder="1" applyAlignment="1" applyProtection="1">
      <alignment horizontal="center" vertical="center"/>
      <protection/>
    </xf>
    <xf numFmtId="185" fontId="0" fillId="31" borderId="86" xfId="0" applyNumberFormat="1" applyFont="1" applyFill="1" applyBorder="1" applyAlignment="1">
      <alignment vertical="center"/>
    </xf>
    <xf numFmtId="0" fontId="0" fillId="31" borderId="61" xfId="0" applyNumberFormat="1" applyFont="1" applyFill="1" applyBorder="1" applyAlignment="1">
      <alignment horizontal="center" vertical="center"/>
    </xf>
    <xf numFmtId="185" fontId="0" fillId="31" borderId="61" xfId="0" applyNumberFormat="1" applyFont="1" applyFill="1" applyBorder="1" applyAlignment="1">
      <alignment horizontal="center" vertical="center"/>
    </xf>
    <xf numFmtId="0" fontId="0" fillId="35" borderId="84" xfId="0" applyFont="1" applyFill="1" applyBorder="1" applyAlignment="1" applyProtection="1">
      <alignment horizontal="center" vertical="center"/>
      <protection/>
    </xf>
    <xf numFmtId="0" fontId="0" fillId="35" borderId="59" xfId="0" applyNumberFormat="1" applyFont="1" applyFill="1" applyBorder="1" applyAlignment="1" applyProtection="1">
      <alignment horizontal="center" vertical="center"/>
      <protection/>
    </xf>
    <xf numFmtId="0" fontId="0" fillId="35" borderId="59" xfId="0" applyFont="1" applyFill="1" applyBorder="1" applyAlignment="1" applyProtection="1">
      <alignment horizontal="center" vertical="center"/>
      <protection/>
    </xf>
    <xf numFmtId="49" fontId="0" fillId="0" borderId="41" xfId="0" applyNumberFormat="1" applyFont="1" applyFill="1" applyBorder="1" applyAlignment="1">
      <alignment horizontal="center" vertical="center"/>
    </xf>
    <xf numFmtId="49" fontId="0" fillId="0" borderId="24" xfId="0" applyNumberFormat="1" applyFont="1" applyFill="1" applyBorder="1" applyAlignment="1">
      <alignment horizontal="center" vertical="center"/>
    </xf>
    <xf numFmtId="49" fontId="0" fillId="0" borderId="46" xfId="0" applyNumberFormat="1" applyFont="1" applyFill="1" applyBorder="1" applyAlignment="1">
      <alignment horizontal="center" vertical="center"/>
    </xf>
    <xf numFmtId="180" fontId="0" fillId="34" borderId="48" xfId="0" applyNumberFormat="1" applyFont="1" applyFill="1" applyBorder="1" applyAlignment="1">
      <alignment vertical="center"/>
    </xf>
    <xf numFmtId="0" fontId="0" fillId="0" borderId="65" xfId="0" applyFont="1" applyFill="1" applyBorder="1" applyAlignment="1" applyProtection="1">
      <alignment vertical="center"/>
      <protection/>
    </xf>
    <xf numFmtId="0" fontId="0" fillId="0" borderId="55" xfId="0" applyFont="1" applyFill="1" applyBorder="1" applyAlignment="1" applyProtection="1">
      <alignment vertical="center"/>
      <protection/>
    </xf>
    <xf numFmtId="49" fontId="0" fillId="0" borderId="55" xfId="0" applyNumberFormat="1" applyFont="1" applyFill="1" applyBorder="1" applyAlignment="1">
      <alignment vertical="center"/>
    </xf>
    <xf numFmtId="49" fontId="0" fillId="0" borderId="87" xfId="0" applyNumberFormat="1" applyFont="1" applyFill="1" applyBorder="1" applyAlignment="1">
      <alignment vertical="center"/>
    </xf>
    <xf numFmtId="180" fontId="13" fillId="33" borderId="0" xfId="43" applyNumberFormat="1" applyFont="1" applyFill="1" applyAlignment="1" applyProtection="1">
      <alignment vertical="center"/>
      <protection/>
    </xf>
    <xf numFmtId="0" fontId="13" fillId="33" borderId="0" xfId="43" applyNumberFormat="1" applyFont="1" applyFill="1" applyAlignment="1" applyProtection="1">
      <alignment vertical="center"/>
      <protection/>
    </xf>
    <xf numFmtId="0" fontId="13" fillId="0" borderId="0" xfId="43" applyFont="1" applyFill="1" applyAlignment="1" applyProtection="1">
      <alignment/>
      <protection/>
    </xf>
    <xf numFmtId="0" fontId="13" fillId="0" borderId="0" xfId="43" applyFont="1" applyFill="1" applyAlignment="1" applyProtection="1">
      <alignment vertical="center"/>
      <protection/>
    </xf>
    <xf numFmtId="0" fontId="13" fillId="0" borderId="0" xfId="43" applyFont="1" applyAlignment="1" applyProtection="1">
      <alignment vertical="center"/>
      <protection/>
    </xf>
    <xf numFmtId="0" fontId="22" fillId="0" borderId="0" xfId="43" applyFont="1" applyFill="1" applyAlignment="1" applyProtection="1">
      <alignment vertical="center"/>
      <protection/>
    </xf>
    <xf numFmtId="180" fontId="22" fillId="0" borderId="0" xfId="43" applyNumberFormat="1" applyFont="1" applyAlignment="1" applyProtection="1">
      <alignment vertical="center"/>
      <protection/>
    </xf>
    <xf numFmtId="0" fontId="14" fillId="0" borderId="24" xfId="0" applyNumberFormat="1" applyFont="1" applyFill="1" applyBorder="1" applyAlignment="1">
      <alignment horizontal="center" vertical="center" wrapText="1"/>
    </xf>
    <xf numFmtId="0" fontId="0" fillId="36" borderId="0" xfId="0" applyFont="1" applyFill="1" applyAlignment="1" applyProtection="1">
      <alignment vertical="center"/>
      <protection/>
    </xf>
    <xf numFmtId="0" fontId="0" fillId="36" borderId="15" xfId="0" applyFont="1" applyFill="1" applyBorder="1" applyAlignment="1" applyProtection="1">
      <alignment vertical="center"/>
      <protection locked="0"/>
    </xf>
    <xf numFmtId="0" fontId="0" fillId="36" borderId="0" xfId="0" applyFont="1" applyFill="1" applyBorder="1" applyAlignment="1" applyProtection="1">
      <alignment vertical="center"/>
      <protection locked="0"/>
    </xf>
    <xf numFmtId="0" fontId="0" fillId="36" borderId="16" xfId="0" applyFont="1" applyFill="1" applyBorder="1" applyAlignment="1" applyProtection="1">
      <alignment vertical="center"/>
      <protection locked="0"/>
    </xf>
    <xf numFmtId="0" fontId="0" fillId="36" borderId="17" xfId="0" applyFont="1" applyFill="1" applyBorder="1" applyAlignment="1" applyProtection="1">
      <alignment vertical="center"/>
      <protection locked="0"/>
    </xf>
    <xf numFmtId="180" fontId="0" fillId="36" borderId="19" xfId="0" applyNumberFormat="1" applyFont="1" applyFill="1" applyBorder="1" applyAlignment="1">
      <alignment horizontal="center"/>
    </xf>
    <xf numFmtId="180" fontId="0" fillId="36" borderId="19" xfId="0" applyNumberFormat="1" applyFont="1" applyFill="1" applyBorder="1" applyAlignment="1">
      <alignment horizontal="center"/>
    </xf>
    <xf numFmtId="0" fontId="0" fillId="36" borderId="19" xfId="0" applyNumberFormat="1" applyFont="1" applyFill="1" applyBorder="1" applyAlignment="1">
      <alignment horizontal="center"/>
    </xf>
    <xf numFmtId="180" fontId="0" fillId="36" borderId="20" xfId="0" applyNumberFormat="1" applyFont="1" applyFill="1" applyBorder="1" applyAlignment="1">
      <alignment/>
    </xf>
    <xf numFmtId="0" fontId="0" fillId="36" borderId="22" xfId="0" applyNumberFormat="1" applyFont="1" applyFill="1" applyBorder="1" applyAlignment="1">
      <alignment/>
    </xf>
    <xf numFmtId="180" fontId="0" fillId="36" borderId="54" xfId="0" applyNumberFormat="1" applyFont="1" applyFill="1" applyBorder="1" applyAlignment="1">
      <alignment/>
    </xf>
    <xf numFmtId="180" fontId="0" fillId="36" borderId="31" xfId="0" applyNumberFormat="1" applyFont="1" applyFill="1" applyBorder="1" applyAlignment="1">
      <alignment vertical="center"/>
    </xf>
    <xf numFmtId="180" fontId="0" fillId="36" borderId="24" xfId="0" applyNumberFormat="1" applyFont="1" applyFill="1" applyBorder="1" applyAlignment="1">
      <alignment horizontal="center"/>
    </xf>
    <xf numFmtId="0" fontId="8" fillId="36" borderId="24" xfId="0" applyFont="1" applyFill="1" applyBorder="1" applyAlignment="1" applyProtection="1">
      <alignment vertical="top" wrapText="1"/>
      <protection/>
    </xf>
    <xf numFmtId="0" fontId="8" fillId="36" borderId="31" xfId="0" applyNumberFormat="1" applyFont="1" applyFill="1" applyBorder="1" applyAlignment="1" applyProtection="1">
      <alignment vertical="top"/>
      <protection/>
    </xf>
    <xf numFmtId="0" fontId="0" fillId="36" borderId="31" xfId="0" applyFont="1" applyFill="1" applyBorder="1" applyAlignment="1" applyProtection="1">
      <alignment horizontal="center" vertical="center"/>
      <protection/>
    </xf>
    <xf numFmtId="0" fontId="0" fillId="36" borderId="31" xfId="0" applyFont="1" applyFill="1" applyBorder="1" applyAlignment="1" applyProtection="1">
      <alignment horizontal="center" vertical="center"/>
      <protection/>
    </xf>
    <xf numFmtId="0" fontId="0" fillId="36" borderId="58" xfId="0" applyFont="1" applyFill="1" applyBorder="1" applyAlignment="1" applyProtection="1">
      <alignment vertical="center"/>
      <protection/>
    </xf>
    <xf numFmtId="0" fontId="7" fillId="36" borderId="68" xfId="0" applyNumberFormat="1" applyFont="1" applyFill="1" applyBorder="1" applyAlignment="1" applyProtection="1">
      <alignment horizontal="center" vertical="center"/>
      <protection/>
    </xf>
    <xf numFmtId="180" fontId="0" fillId="36" borderId="58" xfId="0" applyNumberFormat="1" applyFont="1" applyFill="1" applyBorder="1" applyAlignment="1">
      <alignment vertical="center"/>
    </xf>
    <xf numFmtId="180" fontId="0" fillId="36" borderId="0" xfId="0" applyNumberFormat="1" applyFont="1" applyFill="1" applyBorder="1" applyAlignment="1">
      <alignment horizontal="right" vertical="center"/>
    </xf>
    <xf numFmtId="0" fontId="0" fillId="36" borderId="24" xfId="0" applyFont="1" applyFill="1" applyBorder="1" applyAlignment="1" applyProtection="1">
      <alignment vertical="center"/>
      <protection/>
    </xf>
    <xf numFmtId="0" fontId="9" fillId="36" borderId="0" xfId="43" applyFont="1" applyFill="1" applyAlignment="1" applyProtection="1">
      <alignment vertical="center"/>
      <protection/>
    </xf>
    <xf numFmtId="0" fontId="8" fillId="36" borderId="56" xfId="0" applyFont="1" applyFill="1" applyBorder="1" applyAlignment="1">
      <alignment vertical="center"/>
    </xf>
    <xf numFmtId="49" fontId="0" fillId="36" borderId="24" xfId="0" applyNumberFormat="1" applyFont="1" applyFill="1" applyBorder="1" applyAlignment="1">
      <alignment vertical="center"/>
    </xf>
    <xf numFmtId="0" fontId="4" fillId="36" borderId="0" xfId="43" applyFill="1" applyBorder="1" applyAlignment="1" applyProtection="1">
      <alignment vertical="center"/>
      <protection/>
    </xf>
    <xf numFmtId="0" fontId="9" fillId="36" borderId="56" xfId="43" applyNumberFormat="1" applyFont="1" applyFill="1" applyBorder="1" applyAlignment="1" applyProtection="1">
      <alignment vertical="top" textRotation="255" wrapText="1"/>
      <protection/>
    </xf>
    <xf numFmtId="180" fontId="8" fillId="36" borderId="88" xfId="0" applyNumberFormat="1" applyFont="1" applyFill="1" applyBorder="1" applyAlignment="1">
      <alignment horizontal="center" vertical="center"/>
    </xf>
    <xf numFmtId="180" fontId="0" fillId="36" borderId="17" xfId="0" applyNumberFormat="1" applyFont="1" applyFill="1" applyBorder="1" applyAlignment="1">
      <alignment vertical="center"/>
    </xf>
    <xf numFmtId="180" fontId="0" fillId="36" borderId="17" xfId="0" applyNumberFormat="1" applyFont="1" applyFill="1" applyBorder="1" applyAlignment="1">
      <alignment horizontal="right" vertical="center"/>
    </xf>
    <xf numFmtId="0" fontId="0" fillId="36" borderId="15" xfId="0" applyNumberFormat="1" applyFont="1" applyFill="1" applyBorder="1" applyAlignment="1">
      <alignment vertical="center"/>
    </xf>
    <xf numFmtId="180" fontId="4" fillId="36" borderId="0" xfId="43" applyNumberFormat="1" applyFill="1" applyBorder="1" applyAlignment="1" applyProtection="1">
      <alignment horizontal="center" vertical="center"/>
      <protection/>
    </xf>
    <xf numFmtId="0" fontId="0" fillId="36" borderId="56" xfId="0" applyFont="1" applyFill="1" applyBorder="1" applyAlignment="1" applyProtection="1">
      <alignment horizontal="left" vertical="center"/>
      <protection/>
    </xf>
    <xf numFmtId="180" fontId="0" fillId="36" borderId="89" xfId="0" applyNumberFormat="1" applyFont="1" applyFill="1" applyBorder="1" applyAlignment="1">
      <alignment horizontal="center"/>
    </xf>
    <xf numFmtId="0" fontId="0" fillId="36" borderId="89" xfId="0" applyNumberFormat="1" applyFont="1" applyFill="1" applyBorder="1" applyAlignment="1" applyProtection="1">
      <alignment horizontal="center"/>
      <protection/>
    </xf>
    <xf numFmtId="0" fontId="0" fillId="36" borderId="89" xfId="0" applyNumberFormat="1" applyFont="1" applyFill="1" applyBorder="1" applyAlignment="1" applyProtection="1">
      <alignment horizontal="center" wrapText="1"/>
      <protection/>
    </xf>
    <xf numFmtId="0" fontId="0" fillId="36" borderId="89" xfId="0" applyFont="1" applyFill="1" applyBorder="1" applyAlignment="1" applyProtection="1">
      <alignment horizontal="center"/>
      <protection/>
    </xf>
    <xf numFmtId="0" fontId="0" fillId="36" borderId="89" xfId="0" applyFont="1" applyFill="1" applyBorder="1" applyAlignment="1" applyProtection="1">
      <alignment/>
      <protection/>
    </xf>
    <xf numFmtId="0" fontId="0" fillId="36" borderId="0" xfId="0" applyFont="1" applyFill="1" applyBorder="1" applyAlignment="1" applyProtection="1">
      <alignment horizontal="center" vertical="center"/>
      <protection/>
    </xf>
    <xf numFmtId="0" fontId="0" fillId="36" borderId="90" xfId="0" applyNumberFormat="1" applyFont="1" applyFill="1" applyBorder="1" applyAlignment="1">
      <alignment vertical="center"/>
    </xf>
    <xf numFmtId="0" fontId="0" fillId="36" borderId="24" xfId="0" applyNumberFormat="1" applyFont="1" applyFill="1" applyBorder="1" applyAlignment="1">
      <alignment vertical="center"/>
    </xf>
    <xf numFmtId="180" fontId="8" fillId="36" borderId="91" xfId="0" applyNumberFormat="1" applyFont="1" applyFill="1" applyBorder="1" applyAlignment="1">
      <alignment horizontal="left" vertical="center"/>
    </xf>
    <xf numFmtId="180" fontId="0" fillId="36" borderId="0" xfId="0" applyNumberFormat="1" applyFont="1" applyFill="1" applyBorder="1" applyAlignment="1">
      <alignment horizontal="left" vertical="center"/>
    </xf>
    <xf numFmtId="180" fontId="0" fillId="36" borderId="56" xfId="0" applyNumberFormat="1" applyFont="1" applyFill="1" applyBorder="1" applyAlignment="1">
      <alignment horizontal="left" vertical="center"/>
    </xf>
    <xf numFmtId="180" fontId="0" fillId="36" borderId="91" xfId="0" applyNumberFormat="1" applyFont="1" applyFill="1" applyBorder="1" applyAlignment="1">
      <alignment horizontal="left" vertical="center"/>
    </xf>
    <xf numFmtId="180" fontId="0" fillId="36" borderId="92" xfId="0" applyNumberFormat="1" applyFont="1" applyFill="1" applyBorder="1" applyAlignment="1">
      <alignment horizontal="left" vertical="center"/>
    </xf>
    <xf numFmtId="180" fontId="0" fillId="36" borderId="48" xfId="0" applyNumberFormat="1" applyFont="1" applyFill="1" applyBorder="1" applyAlignment="1">
      <alignment horizontal="left" vertical="center"/>
    </xf>
    <xf numFmtId="0" fontId="0" fillId="36" borderId="46" xfId="0" applyNumberFormat="1" applyFont="1" applyFill="1" applyBorder="1" applyAlignment="1">
      <alignment vertical="center"/>
    </xf>
    <xf numFmtId="180" fontId="0" fillId="36" borderId="16" xfId="0" applyNumberFormat="1" applyFont="1" applyFill="1" applyBorder="1" applyAlignment="1">
      <alignment vertical="center"/>
    </xf>
    <xf numFmtId="180" fontId="0" fillId="36" borderId="17" xfId="0" applyNumberFormat="1" applyFont="1" applyFill="1" applyBorder="1" applyAlignment="1">
      <alignment horizontal="center" vertical="center"/>
    </xf>
    <xf numFmtId="180" fontId="0" fillId="36" borderId="93" xfId="0" applyNumberFormat="1" applyFont="1" applyFill="1" applyBorder="1" applyAlignment="1">
      <alignment vertical="center"/>
    </xf>
    <xf numFmtId="180" fontId="14" fillId="36" borderId="68" xfId="0" applyNumberFormat="1" applyFont="1" applyFill="1" applyBorder="1" applyAlignment="1">
      <alignment vertical="center"/>
    </xf>
    <xf numFmtId="180" fontId="14" fillId="36" borderId="31" xfId="0" applyNumberFormat="1" applyFont="1" applyFill="1" applyBorder="1" applyAlignment="1">
      <alignment vertical="center"/>
    </xf>
    <xf numFmtId="0" fontId="14" fillId="36" borderId="31" xfId="0" applyNumberFormat="1" applyFont="1" applyFill="1" applyBorder="1" applyAlignment="1">
      <alignment vertical="center"/>
    </xf>
    <xf numFmtId="0" fontId="14" fillId="36" borderId="58" xfId="0" applyNumberFormat="1" applyFont="1" applyFill="1" applyBorder="1" applyAlignment="1">
      <alignment vertical="center"/>
    </xf>
    <xf numFmtId="0" fontId="21" fillId="36" borderId="15" xfId="0" applyFont="1" applyFill="1" applyBorder="1" applyAlignment="1" applyProtection="1">
      <alignment vertical="center"/>
      <protection/>
    </xf>
    <xf numFmtId="180" fontId="14" fillId="36" borderId="0" xfId="0" applyNumberFormat="1" applyFont="1" applyFill="1" applyBorder="1" applyAlignment="1">
      <alignment vertical="center"/>
    </xf>
    <xf numFmtId="0" fontId="14" fillId="36" borderId="0" xfId="0" applyNumberFormat="1" applyFont="1" applyFill="1" applyBorder="1" applyAlignment="1">
      <alignment vertical="center"/>
    </xf>
    <xf numFmtId="0" fontId="8" fillId="36" borderId="0" xfId="0" applyFont="1" applyFill="1" applyBorder="1" applyAlignment="1" applyProtection="1">
      <alignment vertical="center"/>
      <protection/>
    </xf>
    <xf numFmtId="0" fontId="2" fillId="36" borderId="0" xfId="0" applyFont="1" applyFill="1" applyBorder="1" applyAlignment="1" applyProtection="1">
      <alignment vertical="center"/>
      <protection/>
    </xf>
    <xf numFmtId="180" fontId="14" fillId="36" borderId="0" xfId="0" applyNumberFormat="1" applyFont="1" applyFill="1" applyBorder="1" applyAlignment="1">
      <alignment vertical="center"/>
    </xf>
    <xf numFmtId="0" fontId="14" fillId="36" borderId="56" xfId="0" applyNumberFormat="1" applyFont="1" applyFill="1" applyBorder="1" applyAlignment="1">
      <alignment vertical="center"/>
    </xf>
    <xf numFmtId="0" fontId="0" fillId="36" borderId="15" xfId="0" applyFont="1" applyFill="1" applyBorder="1" applyAlignment="1" applyProtection="1">
      <alignment vertical="center"/>
      <protection/>
    </xf>
    <xf numFmtId="0" fontId="0" fillId="36" borderId="0" xfId="0" applyFont="1" applyFill="1" applyBorder="1" applyAlignment="1" applyProtection="1">
      <alignment vertical="center"/>
      <protection/>
    </xf>
    <xf numFmtId="0" fontId="17" fillId="36" borderId="0" xfId="0" applyFont="1" applyFill="1" applyBorder="1" applyAlignment="1" applyProtection="1">
      <alignment vertical="center"/>
      <protection/>
    </xf>
    <xf numFmtId="0" fontId="20" fillId="36" borderId="0" xfId="43" applyFont="1" applyFill="1" applyBorder="1" applyAlignment="1" applyProtection="1">
      <alignment vertical="center"/>
      <protection/>
    </xf>
    <xf numFmtId="0" fontId="14" fillId="36" borderId="0" xfId="0" applyNumberFormat="1" applyFont="1" applyFill="1" applyBorder="1" applyAlignment="1">
      <alignment vertical="center"/>
    </xf>
    <xf numFmtId="180" fontId="17" fillId="36" borderId="0" xfId="0" applyNumberFormat="1" applyFont="1" applyFill="1" applyBorder="1" applyAlignment="1">
      <alignment vertical="center"/>
    </xf>
    <xf numFmtId="180" fontId="14" fillId="36" borderId="15" xfId="0" applyNumberFormat="1" applyFont="1" applyFill="1" applyBorder="1" applyAlignment="1">
      <alignment vertical="center"/>
    </xf>
    <xf numFmtId="180" fontId="17" fillId="36" borderId="0" xfId="0" applyNumberFormat="1" applyFont="1" applyFill="1" applyBorder="1" applyAlignment="1">
      <alignment vertical="center"/>
    </xf>
    <xf numFmtId="180" fontId="0" fillId="36" borderId="15" xfId="0" applyNumberFormat="1" applyFont="1" applyFill="1" applyBorder="1" applyAlignment="1">
      <alignment vertical="center"/>
    </xf>
    <xf numFmtId="180" fontId="16" fillId="36" borderId="0" xfId="0" applyNumberFormat="1" applyFont="1" applyFill="1" applyBorder="1" applyAlignment="1">
      <alignment vertical="center"/>
    </xf>
    <xf numFmtId="180" fontId="0" fillId="36" borderId="56" xfId="0" applyNumberFormat="1" applyFont="1" applyFill="1" applyBorder="1" applyAlignment="1">
      <alignment vertical="center"/>
    </xf>
    <xf numFmtId="0" fontId="17" fillId="36" borderId="0" xfId="0" applyNumberFormat="1" applyFont="1" applyFill="1" applyBorder="1" applyAlignment="1">
      <alignment vertical="center"/>
    </xf>
    <xf numFmtId="0" fontId="23" fillId="34" borderId="28" xfId="0" applyNumberFormat="1" applyFont="1" applyFill="1" applyBorder="1" applyAlignment="1" applyProtection="1">
      <alignment horizontal="center" vertical="center"/>
      <protection/>
    </xf>
    <xf numFmtId="0" fontId="23" fillId="35" borderId="28" xfId="0" applyFont="1" applyFill="1" applyBorder="1" applyAlignment="1" applyProtection="1">
      <alignment horizontal="center" vertical="center"/>
      <protection/>
    </xf>
    <xf numFmtId="0" fontId="0" fillId="37" borderId="11" xfId="0" applyFont="1" applyFill="1" applyBorder="1" applyAlignment="1" applyProtection="1">
      <alignment horizontal="right" vertical="center"/>
      <protection/>
    </xf>
    <xf numFmtId="0" fontId="0" fillId="37" borderId="13" xfId="0" applyFont="1" applyFill="1" applyBorder="1" applyAlignment="1" applyProtection="1">
      <alignment horizontal="right" vertical="center"/>
      <protection/>
    </xf>
    <xf numFmtId="0" fontId="0" fillId="37" borderId="51" xfId="0" applyFont="1" applyFill="1" applyBorder="1" applyAlignment="1" applyProtection="1">
      <alignment horizontal="right" vertical="center"/>
      <protection/>
    </xf>
    <xf numFmtId="0" fontId="0" fillId="0" borderId="94" xfId="0" applyFont="1" applyFill="1" applyBorder="1" applyAlignment="1" applyProtection="1">
      <alignment vertical="center"/>
      <protection locked="0"/>
    </xf>
    <xf numFmtId="0" fontId="0" fillId="0" borderId="95" xfId="0" applyBorder="1" applyAlignment="1">
      <alignment vertical="center"/>
    </xf>
    <xf numFmtId="0" fontId="0" fillId="0" borderId="96" xfId="0" applyBorder="1" applyAlignment="1">
      <alignment vertical="center"/>
    </xf>
    <xf numFmtId="0" fontId="2" fillId="0" borderId="11" xfId="0" applyFont="1" applyBorder="1" applyAlignment="1" applyProtection="1">
      <alignment horizontal="center" vertical="center"/>
      <protection/>
    </xf>
    <xf numFmtId="0" fontId="2" fillId="0" borderId="13" xfId="0" applyFont="1" applyBorder="1" applyAlignment="1" applyProtection="1">
      <alignment horizontal="center" vertical="center"/>
      <protection/>
    </xf>
    <xf numFmtId="0" fontId="2" fillId="0" borderId="12" xfId="0" applyFont="1" applyBorder="1" applyAlignment="1" applyProtection="1">
      <alignment horizontal="center" vertical="center"/>
      <protection/>
    </xf>
    <xf numFmtId="0" fontId="11" fillId="37" borderId="97" xfId="0" applyFont="1" applyFill="1" applyBorder="1" applyAlignment="1">
      <alignment horizontal="center" vertical="center"/>
    </xf>
    <xf numFmtId="0" fontId="11" fillId="37" borderId="98" xfId="0" applyFont="1" applyFill="1" applyBorder="1" applyAlignment="1">
      <alignment horizontal="center" vertical="center"/>
    </xf>
    <xf numFmtId="0" fontId="11" fillId="37" borderId="99" xfId="0" applyFont="1" applyFill="1" applyBorder="1" applyAlignment="1">
      <alignment horizontal="center" vertical="center"/>
    </xf>
    <xf numFmtId="0" fontId="0" fillId="34" borderId="100" xfId="0" applyFill="1" applyBorder="1" applyAlignment="1">
      <alignment vertical="center" wrapText="1"/>
    </xf>
    <xf numFmtId="0" fontId="0" fillId="34" borderId="101" xfId="0" applyFill="1" applyBorder="1" applyAlignment="1">
      <alignment vertical="center" wrapText="1"/>
    </xf>
    <xf numFmtId="0" fontId="0" fillId="34" borderId="102" xfId="0" applyFill="1" applyBorder="1" applyAlignment="1">
      <alignment vertical="center" wrapText="1"/>
    </xf>
    <xf numFmtId="0" fontId="0" fillId="34" borderId="40" xfId="0" applyFill="1" applyBorder="1" applyAlignment="1">
      <alignment vertical="center" wrapText="1"/>
    </xf>
    <xf numFmtId="0" fontId="0" fillId="34" borderId="61" xfId="0" applyFill="1" applyBorder="1" applyAlignment="1">
      <alignment vertical="center" wrapText="1"/>
    </xf>
    <xf numFmtId="0" fontId="0" fillId="34" borderId="63" xfId="0" applyFill="1" applyBorder="1" applyAlignment="1">
      <alignment vertical="center" wrapText="1"/>
    </xf>
    <xf numFmtId="0" fontId="0" fillId="0" borderId="65" xfId="0" applyNumberFormat="1" applyFont="1" applyFill="1" applyBorder="1" applyAlignment="1">
      <alignment horizontal="center" vertical="center" wrapText="1"/>
    </xf>
    <xf numFmtId="0" fontId="0" fillId="0" borderId="55" xfId="0" applyNumberFormat="1" applyFont="1" applyFill="1" applyBorder="1" applyAlignment="1">
      <alignment horizontal="center" vertical="center" wrapText="1"/>
    </xf>
    <xf numFmtId="180" fontId="0" fillId="36" borderId="103" xfId="0" applyNumberFormat="1" applyFont="1" applyFill="1" applyBorder="1" applyAlignment="1">
      <alignment horizontal="center"/>
    </xf>
    <xf numFmtId="180" fontId="0" fillId="36" borderId="22" xfId="0" applyNumberFormat="1" applyFont="1" applyFill="1" applyBorder="1" applyAlignment="1">
      <alignment horizontal="center"/>
    </xf>
    <xf numFmtId="180" fontId="0" fillId="36" borderId="21" xfId="0" applyNumberFormat="1" applyFont="1" applyFill="1" applyBorder="1" applyAlignment="1">
      <alignment horizontal="center"/>
    </xf>
    <xf numFmtId="180" fontId="0" fillId="36" borderId="20" xfId="0" applyNumberFormat="1" applyFont="1" applyFill="1" applyBorder="1" applyAlignment="1">
      <alignment horizontal="center" wrapText="1"/>
    </xf>
    <xf numFmtId="180" fontId="0" fillId="36" borderId="21" xfId="0" applyNumberFormat="1" applyFont="1" applyFill="1" applyBorder="1" applyAlignment="1">
      <alignment horizontal="center" wrapText="1"/>
    </xf>
    <xf numFmtId="180" fontId="0" fillId="36" borderId="20" xfId="0" applyNumberFormat="1" applyFont="1" applyFill="1" applyBorder="1" applyAlignment="1">
      <alignment horizontal="center"/>
    </xf>
    <xf numFmtId="180" fontId="58" fillId="0" borderId="0" xfId="0" applyNumberFormat="1" applyFont="1" applyAlignment="1">
      <alignment vertical="center" wrapText="1"/>
    </xf>
    <xf numFmtId="0" fontId="0" fillId="36" borderId="83" xfId="0" applyFont="1" applyFill="1" applyBorder="1" applyAlignment="1" applyProtection="1">
      <alignment horizontal="right" vertical="center"/>
      <protection/>
    </xf>
    <xf numFmtId="0" fontId="0" fillId="36" borderId="13" xfId="0" applyFont="1" applyFill="1" applyBorder="1" applyAlignment="1" applyProtection="1">
      <alignment horizontal="right" vertical="center"/>
      <protection/>
    </xf>
    <xf numFmtId="0" fontId="0" fillId="36" borderId="51" xfId="0" applyFont="1" applyFill="1" applyBorder="1" applyAlignment="1" applyProtection="1">
      <alignment horizontal="right" vertical="center"/>
      <protection/>
    </xf>
    <xf numFmtId="0" fontId="0" fillId="0" borderId="95" xfId="0" applyFill="1" applyBorder="1" applyAlignment="1">
      <alignment vertical="center"/>
    </xf>
    <xf numFmtId="0" fontId="0" fillId="0" borderId="96" xfId="0" applyFill="1" applyBorder="1" applyAlignment="1">
      <alignment vertical="center"/>
    </xf>
    <xf numFmtId="180" fontId="0" fillId="36" borderId="15" xfId="0" applyNumberFormat="1" applyFont="1" applyFill="1" applyBorder="1" applyAlignment="1">
      <alignment vertical="top" wrapText="1"/>
    </xf>
    <xf numFmtId="180" fontId="0" fillId="36" borderId="0" xfId="0" applyNumberFormat="1" applyFont="1" applyFill="1" applyBorder="1" applyAlignment="1">
      <alignment vertical="top" wrapText="1"/>
    </xf>
    <xf numFmtId="180" fontId="0" fillId="36" borderId="56" xfId="0" applyNumberFormat="1" applyFont="1" applyFill="1" applyBorder="1" applyAlignment="1">
      <alignment vertical="top" wrapText="1"/>
    </xf>
    <xf numFmtId="0" fontId="8" fillId="36" borderId="68" xfId="0" applyNumberFormat="1" applyFont="1" applyFill="1" applyBorder="1" applyAlignment="1">
      <alignment vertical="center" wrapText="1"/>
    </xf>
    <xf numFmtId="0" fontId="8" fillId="36" borderId="31" xfId="0" applyNumberFormat="1" applyFont="1" applyFill="1" applyBorder="1" applyAlignment="1">
      <alignment vertical="center" wrapText="1"/>
    </xf>
    <xf numFmtId="0" fontId="8" fillId="36" borderId="58" xfId="0" applyNumberFormat="1" applyFont="1" applyFill="1" applyBorder="1" applyAlignment="1">
      <alignment vertical="center" wrapText="1"/>
    </xf>
    <xf numFmtId="0" fontId="8" fillId="36" borderId="15" xfId="0" applyNumberFormat="1" applyFont="1" applyFill="1" applyBorder="1" applyAlignment="1">
      <alignment vertical="center" wrapText="1"/>
    </xf>
    <xf numFmtId="0" fontId="8" fillId="36" borderId="0" xfId="0" applyNumberFormat="1" applyFont="1" applyFill="1" applyBorder="1" applyAlignment="1">
      <alignment vertical="center" wrapText="1"/>
    </xf>
    <xf numFmtId="0" fontId="8" fillId="36" borderId="56" xfId="0" applyNumberFormat="1" applyFont="1" applyFill="1" applyBorder="1" applyAlignment="1">
      <alignment vertical="center" wrapText="1"/>
    </xf>
    <xf numFmtId="0" fontId="8" fillId="36" borderId="16" xfId="0" applyNumberFormat="1" applyFont="1" applyFill="1" applyBorder="1" applyAlignment="1">
      <alignment vertical="center" wrapText="1"/>
    </xf>
    <xf numFmtId="0" fontId="8" fillId="36" borderId="17" xfId="0" applyNumberFormat="1" applyFont="1" applyFill="1" applyBorder="1" applyAlignment="1">
      <alignment vertical="center" wrapText="1"/>
    </xf>
    <xf numFmtId="0" fontId="8" fillId="36" borderId="93" xfId="0" applyNumberFormat="1" applyFont="1" applyFill="1" applyBorder="1" applyAlignment="1">
      <alignment vertical="center" wrapText="1"/>
    </xf>
    <xf numFmtId="0" fontId="14" fillId="36" borderId="68" xfId="0" applyNumberFormat="1" applyFont="1" applyFill="1" applyBorder="1" applyAlignment="1">
      <alignment horizontal="left" vertical="center" wrapText="1"/>
    </xf>
    <xf numFmtId="0" fontId="14" fillId="36" borderId="31" xfId="0" applyNumberFormat="1" applyFont="1" applyFill="1" applyBorder="1" applyAlignment="1">
      <alignment horizontal="left" vertical="center" wrapText="1"/>
    </xf>
    <xf numFmtId="0" fontId="14" fillId="36" borderId="58" xfId="0" applyNumberFormat="1" applyFont="1" applyFill="1" applyBorder="1" applyAlignment="1">
      <alignment horizontal="left" vertical="center" wrapText="1"/>
    </xf>
    <xf numFmtId="0" fontId="14" fillId="36" borderId="16" xfId="0" applyNumberFormat="1" applyFont="1" applyFill="1" applyBorder="1" applyAlignment="1">
      <alignment horizontal="left" vertical="center" wrapText="1"/>
    </xf>
    <xf numFmtId="0" fontId="14" fillId="36" borderId="17" xfId="0" applyNumberFormat="1" applyFont="1" applyFill="1" applyBorder="1" applyAlignment="1">
      <alignment horizontal="left" vertical="center" wrapText="1"/>
    </xf>
    <xf numFmtId="0" fontId="14" fillId="36" borderId="93" xfId="0" applyNumberFormat="1" applyFont="1" applyFill="1" applyBorder="1" applyAlignment="1">
      <alignment horizontal="left" vertical="center" wrapText="1"/>
    </xf>
    <xf numFmtId="181" fontId="8" fillId="36" borderId="104" xfId="0" applyNumberFormat="1" applyFont="1" applyFill="1" applyBorder="1" applyAlignment="1">
      <alignment horizontal="center" vertical="center" wrapText="1"/>
    </xf>
    <xf numFmtId="181" fontId="8" fillId="36" borderId="31" xfId="0" applyNumberFormat="1" applyFont="1" applyFill="1" applyBorder="1" applyAlignment="1">
      <alignment horizontal="center" vertical="center" wrapText="1"/>
    </xf>
    <xf numFmtId="181" fontId="8" fillId="36" borderId="58" xfId="0" applyNumberFormat="1" applyFont="1" applyFill="1" applyBorder="1" applyAlignment="1">
      <alignment horizontal="center" vertical="center" wrapText="1"/>
    </xf>
    <xf numFmtId="181" fontId="8" fillId="36" borderId="88" xfId="0" applyNumberFormat="1" applyFont="1" applyFill="1" applyBorder="1" applyAlignment="1">
      <alignment horizontal="center" vertical="center" wrapText="1"/>
    </xf>
    <xf numFmtId="181" fontId="8" fillId="36" borderId="17" xfId="0" applyNumberFormat="1" applyFont="1" applyFill="1" applyBorder="1" applyAlignment="1">
      <alignment horizontal="center" vertical="center" wrapText="1"/>
    </xf>
    <xf numFmtId="181" fontId="8" fillId="36" borderId="93" xfId="0" applyNumberFormat="1" applyFont="1" applyFill="1" applyBorder="1" applyAlignment="1">
      <alignment horizontal="center" vertical="center" wrapText="1"/>
    </xf>
    <xf numFmtId="180" fontId="8" fillId="36" borderId="104" xfId="0" applyNumberFormat="1" applyFont="1" applyFill="1" applyBorder="1" applyAlignment="1">
      <alignment vertical="top" wrapText="1"/>
    </xf>
    <xf numFmtId="180" fontId="8" fillId="36" borderId="31" xfId="0" applyNumberFormat="1" applyFont="1" applyFill="1" applyBorder="1" applyAlignment="1">
      <alignment vertical="top" wrapText="1"/>
    </xf>
    <xf numFmtId="180" fontId="8" fillId="36" borderId="91" xfId="0" applyNumberFormat="1" applyFont="1" applyFill="1" applyBorder="1" applyAlignment="1">
      <alignment vertical="top" wrapText="1"/>
    </xf>
    <xf numFmtId="180" fontId="8" fillId="36" borderId="0" xfId="0" applyNumberFormat="1" applyFont="1" applyFill="1" applyBorder="1" applyAlignment="1">
      <alignment vertical="top" wrapText="1"/>
    </xf>
    <xf numFmtId="180" fontId="8" fillId="36" borderId="104" xfId="0" applyNumberFormat="1" applyFont="1" applyFill="1" applyBorder="1" applyAlignment="1">
      <alignment vertical="center"/>
    </xf>
    <xf numFmtId="180" fontId="8" fillId="36" borderId="31" xfId="0" applyNumberFormat="1" applyFont="1" applyFill="1" applyBorder="1" applyAlignment="1">
      <alignment vertical="center"/>
    </xf>
    <xf numFmtId="180" fontId="8" fillId="36" borderId="58" xfId="0" applyNumberFormat="1" applyFont="1" applyFill="1" applyBorder="1" applyAlignment="1">
      <alignment vertical="center"/>
    </xf>
    <xf numFmtId="180" fontId="8" fillId="36" borderId="91" xfId="0" applyNumberFormat="1" applyFont="1" applyFill="1" applyBorder="1" applyAlignment="1">
      <alignment vertical="center"/>
    </xf>
    <xf numFmtId="180" fontId="8" fillId="36" borderId="0" xfId="0" applyNumberFormat="1" applyFont="1" applyFill="1" applyBorder="1" applyAlignment="1">
      <alignment vertical="center"/>
    </xf>
    <xf numFmtId="180" fontId="8" fillId="36" borderId="56" xfId="0" applyNumberFormat="1" applyFont="1" applyFill="1" applyBorder="1" applyAlignment="1">
      <alignment vertical="center"/>
    </xf>
    <xf numFmtId="180" fontId="8" fillId="36" borderId="91" xfId="0" applyNumberFormat="1" applyFont="1" applyFill="1" applyBorder="1" applyAlignment="1">
      <alignment vertical="center" wrapText="1"/>
    </xf>
    <xf numFmtId="180" fontId="8" fillId="36" borderId="0" xfId="0" applyNumberFormat="1" applyFont="1" applyFill="1" applyBorder="1" applyAlignment="1">
      <alignment vertical="center" wrapText="1"/>
    </xf>
    <xf numFmtId="180" fontId="8" fillId="36" borderId="56" xfId="0" applyNumberFormat="1" applyFont="1" applyFill="1" applyBorder="1" applyAlignment="1">
      <alignmen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3"/>
  <dimension ref="A1:AV159"/>
  <sheetViews>
    <sheetView showGridLines="0" showRowColHeaders="0" showZeros="0" tabSelected="1" zoomScale="85" zoomScaleNormal="85" zoomScaleSheetLayoutView="70" zoomScalePageLayoutView="0" workbookViewId="0" topLeftCell="A1">
      <pane ySplit="9" topLeftCell="A10" activePane="bottomLeft" state="frozen"/>
      <selection pane="topLeft" activeCell="Y2" sqref="Y2"/>
      <selection pane="bottomLeft" activeCell="D7" sqref="D7"/>
    </sheetView>
  </sheetViews>
  <sheetFormatPr defaultColWidth="12" defaultRowHeight="18" customHeight="1"/>
  <cols>
    <col min="1" max="1" width="6.59765625" style="31" customWidth="1"/>
    <col min="2" max="2" width="11.59765625" style="31" customWidth="1"/>
    <col min="3" max="3" width="6.5" style="31" customWidth="1"/>
    <col min="4" max="4" width="33.5" style="31" customWidth="1"/>
    <col min="5" max="5" width="15.69921875" style="31" customWidth="1"/>
    <col min="6" max="6" width="9.59765625" style="31" customWidth="1"/>
    <col min="7" max="7" width="8.09765625" style="140" customWidth="1"/>
    <col min="8" max="8" width="7.59765625" style="31" customWidth="1"/>
    <col min="9" max="9" width="6.09765625" style="31" customWidth="1"/>
    <col min="10" max="10" width="8.59765625" style="31" customWidth="1"/>
    <col min="11" max="11" width="7.69921875" style="140" customWidth="1"/>
    <col min="12" max="12" width="7.69921875" style="31" customWidth="1"/>
    <col min="13" max="13" width="50.19921875" style="31" customWidth="1"/>
    <col min="14" max="14" width="60.59765625" style="31" customWidth="1"/>
    <col min="15" max="16" width="9.09765625" style="31" customWidth="1"/>
    <col min="17" max="17" width="12" style="31" customWidth="1"/>
    <col min="18" max="18" width="12.5" style="31" customWidth="1"/>
    <col min="19" max="19" width="6.09765625" style="31" customWidth="1"/>
    <col min="20" max="20" width="6.8984375" style="31" customWidth="1"/>
    <col min="21" max="21" width="17.09765625" style="31" bestFit="1" customWidth="1"/>
    <col min="22" max="22" width="8.09765625" style="31" customWidth="1"/>
    <col min="23" max="23" width="8.5" style="31" bestFit="1" customWidth="1"/>
    <col min="24" max="24" width="5.8984375" style="31" customWidth="1"/>
    <col min="25" max="16384" width="12" style="31" customWidth="1"/>
  </cols>
  <sheetData>
    <row r="1" spans="1:17" ht="18" customHeight="1">
      <c r="A1" s="28" t="s">
        <v>291</v>
      </c>
      <c r="B1" s="28"/>
      <c r="C1" s="28"/>
      <c r="D1" s="28"/>
      <c r="E1" s="28"/>
      <c r="F1" s="29"/>
      <c r="G1" s="30"/>
      <c r="H1" s="30" t="s">
        <v>71</v>
      </c>
      <c r="I1" s="29"/>
      <c r="J1" s="29"/>
      <c r="K1" s="29"/>
      <c r="L1" s="29"/>
      <c r="M1" s="28"/>
      <c r="N1" s="28"/>
      <c r="O1" s="218"/>
      <c r="P1" s="218"/>
      <c r="Q1" s="218"/>
    </row>
    <row r="2" spans="1:17" ht="18" customHeight="1">
      <c r="A2" s="214" t="s">
        <v>292</v>
      </c>
      <c r="B2" s="28"/>
      <c r="C2" s="28"/>
      <c r="D2" s="28"/>
      <c r="E2" s="28"/>
      <c r="F2" s="29"/>
      <c r="G2" s="32"/>
      <c r="H2" s="32" t="s">
        <v>5</v>
      </c>
      <c r="I2" s="29"/>
      <c r="J2" s="29"/>
      <c r="K2" s="29"/>
      <c r="L2" s="29"/>
      <c r="M2" s="28"/>
      <c r="N2" s="28"/>
      <c r="O2" s="218"/>
      <c r="P2" s="218"/>
      <c r="Q2" s="218"/>
    </row>
    <row r="3" spans="1:17" ht="18" customHeight="1">
      <c r="A3" s="32"/>
      <c r="B3" s="32"/>
      <c r="C3" s="32"/>
      <c r="D3" s="32"/>
      <c r="E3" s="27" t="s">
        <v>28</v>
      </c>
      <c r="F3" s="29"/>
      <c r="G3" s="32"/>
      <c r="H3" s="32" t="s">
        <v>4</v>
      </c>
      <c r="I3" s="29"/>
      <c r="J3" s="29"/>
      <c r="K3" s="29"/>
      <c r="L3" s="29"/>
      <c r="M3" s="28"/>
      <c r="N3" s="28"/>
      <c r="O3" s="218"/>
      <c r="P3" s="218"/>
      <c r="Q3" s="218"/>
    </row>
    <row r="4" spans="1:17" ht="18" customHeight="1">
      <c r="A4" s="32"/>
      <c r="B4" s="32"/>
      <c r="C4" s="32"/>
      <c r="D4" s="28"/>
      <c r="E4" s="27" t="s">
        <v>24</v>
      </c>
      <c r="F4" s="29"/>
      <c r="G4" s="33"/>
      <c r="H4" s="33" t="s">
        <v>6</v>
      </c>
      <c r="I4" s="29"/>
      <c r="J4" s="29"/>
      <c r="K4" s="29"/>
      <c r="L4" s="29"/>
      <c r="M4" s="28"/>
      <c r="N4" s="28"/>
      <c r="O4" s="218"/>
      <c r="P4" s="218"/>
      <c r="Q4" s="218"/>
    </row>
    <row r="5" spans="1:17" ht="18" customHeight="1">
      <c r="A5" s="28"/>
      <c r="B5" s="28"/>
      <c r="C5" s="28"/>
      <c r="D5" s="28"/>
      <c r="E5" s="304" t="s">
        <v>276</v>
      </c>
      <c r="F5" s="305"/>
      <c r="G5" s="171"/>
      <c r="H5" s="171" t="s">
        <v>74</v>
      </c>
      <c r="I5" s="29"/>
      <c r="J5" s="29"/>
      <c r="K5" s="29"/>
      <c r="L5" s="28"/>
      <c r="M5" s="28"/>
      <c r="N5" s="28"/>
      <c r="O5" s="218"/>
      <c r="P5" s="218"/>
      <c r="Q5" s="218"/>
    </row>
    <row r="6" spans="1:48" s="38" customFormat="1" ht="18" customHeight="1" thickBot="1">
      <c r="A6" s="34"/>
      <c r="B6" s="28"/>
      <c r="C6" s="35"/>
      <c r="D6" s="35"/>
      <c r="E6" s="35"/>
      <c r="F6" s="34"/>
      <c r="G6" s="36"/>
      <c r="H6" s="37"/>
      <c r="I6" s="37"/>
      <c r="J6" s="36"/>
      <c r="K6" s="37"/>
      <c r="L6" s="34"/>
      <c r="M6" s="34"/>
      <c r="N6" s="34"/>
      <c r="O6" s="219"/>
      <c r="P6" s="219"/>
      <c r="Q6" s="219"/>
      <c r="R6" s="31"/>
      <c r="S6" s="31"/>
      <c r="T6" s="31"/>
      <c r="U6" s="31"/>
      <c r="V6" s="31"/>
      <c r="W6" s="31"/>
      <c r="X6" s="31"/>
      <c r="Y6" s="31"/>
      <c r="Z6" s="31"/>
      <c r="AA6" s="31"/>
      <c r="AB6" s="31"/>
      <c r="AC6" s="31"/>
      <c r="AE6" s="31"/>
      <c r="AF6" s="31"/>
      <c r="AG6" s="31"/>
      <c r="AH6" s="31"/>
      <c r="AI6" s="31"/>
      <c r="AJ6" s="31"/>
      <c r="AK6" s="31"/>
      <c r="AL6" s="31"/>
      <c r="AM6" s="31"/>
      <c r="AN6" s="31"/>
      <c r="AO6" s="31"/>
      <c r="AP6" s="31"/>
      <c r="AQ6" s="31"/>
      <c r="AR6" s="31"/>
      <c r="AS6" s="31"/>
      <c r="AT6" s="31"/>
      <c r="AU6" s="31"/>
      <c r="AV6" s="31"/>
    </row>
    <row r="7" spans="1:48" s="38" customFormat="1" ht="18" customHeight="1" thickBot="1">
      <c r="A7" s="388" t="s">
        <v>54</v>
      </c>
      <c r="B7" s="389"/>
      <c r="C7" s="390"/>
      <c r="D7" s="247"/>
      <c r="E7" s="39"/>
      <c r="F7" s="40"/>
      <c r="G7" s="40"/>
      <c r="H7" s="40"/>
      <c r="I7" s="37"/>
      <c r="J7" s="37"/>
      <c r="K7" s="36"/>
      <c r="L7" s="37"/>
      <c r="M7" s="34"/>
      <c r="N7" s="34"/>
      <c r="O7" s="219"/>
      <c r="P7" s="219"/>
      <c r="Q7" s="219"/>
      <c r="R7" s="31"/>
      <c r="S7" s="31"/>
      <c r="T7" s="31"/>
      <c r="U7" s="31"/>
      <c r="V7" s="31"/>
      <c r="W7" s="31"/>
      <c r="X7" s="31"/>
      <c r="Y7" s="31"/>
      <c r="Z7" s="31"/>
      <c r="AA7" s="31"/>
      <c r="AB7" s="31"/>
      <c r="AC7" s="31"/>
      <c r="AE7" s="31"/>
      <c r="AF7" s="31"/>
      <c r="AG7" s="31"/>
      <c r="AH7" s="31"/>
      <c r="AI7" s="31"/>
      <c r="AJ7" s="31"/>
      <c r="AK7" s="31"/>
      <c r="AL7" s="31"/>
      <c r="AM7" s="31"/>
      <c r="AN7" s="31"/>
      <c r="AO7" s="31"/>
      <c r="AP7" s="31"/>
      <c r="AQ7" s="31"/>
      <c r="AR7" s="31"/>
      <c r="AS7" s="31"/>
      <c r="AT7" s="31"/>
      <c r="AU7" s="31"/>
      <c r="AV7" s="31"/>
    </row>
    <row r="8" spans="1:29" s="38" customFormat="1" ht="18" customHeight="1" thickBot="1">
      <c r="A8" s="388" t="s">
        <v>73</v>
      </c>
      <c r="B8" s="389"/>
      <c r="C8" s="390"/>
      <c r="D8" s="247"/>
      <c r="E8" s="41"/>
      <c r="F8" s="42"/>
      <c r="G8" s="42"/>
      <c r="H8" s="42"/>
      <c r="I8" s="37"/>
      <c r="J8" s="37"/>
      <c r="K8" s="36"/>
      <c r="L8" s="37"/>
      <c r="M8" s="34"/>
      <c r="N8" s="34"/>
      <c r="O8" s="219"/>
      <c r="P8" s="219"/>
      <c r="Q8" s="219"/>
      <c r="R8" s="31"/>
      <c r="S8" s="31"/>
      <c r="T8" s="31"/>
      <c r="U8" s="31"/>
      <c r="V8" s="31"/>
      <c r="W8" s="31"/>
      <c r="X8" s="31"/>
      <c r="Y8" s="31"/>
      <c r="Z8" s="31"/>
      <c r="AA8" s="31"/>
      <c r="AB8" s="31"/>
      <c r="AC8" s="31"/>
    </row>
    <row r="9" spans="1:29" s="38" customFormat="1" ht="18" customHeight="1" thickBot="1">
      <c r="A9" s="388" t="s">
        <v>72</v>
      </c>
      <c r="B9" s="389"/>
      <c r="C9" s="390"/>
      <c r="D9" s="391"/>
      <c r="E9" s="392"/>
      <c r="F9" s="392"/>
      <c r="G9" s="392"/>
      <c r="H9" s="393"/>
      <c r="I9" s="37"/>
      <c r="J9" s="37"/>
      <c r="K9" s="36"/>
      <c r="L9" s="37"/>
      <c r="M9" s="34"/>
      <c r="N9" s="34"/>
      <c r="O9" s="219"/>
      <c r="P9" s="219"/>
      <c r="Q9" s="219"/>
      <c r="R9" s="31"/>
      <c r="S9" s="31"/>
      <c r="T9" s="31"/>
      <c r="U9" s="31"/>
      <c r="V9" s="31"/>
      <c r="W9" s="31"/>
      <c r="X9" s="31"/>
      <c r="Y9" s="31"/>
      <c r="Z9" s="31"/>
      <c r="AA9" s="31"/>
      <c r="AB9" s="31"/>
      <c r="AC9" s="31"/>
    </row>
    <row r="10" spans="1:29" s="38" customFormat="1" ht="27" customHeight="1" thickBot="1" thickTop="1">
      <c r="A10" s="43" t="s">
        <v>122</v>
      </c>
      <c r="B10" s="44" t="s">
        <v>57</v>
      </c>
      <c r="C10" s="45" t="s">
        <v>123</v>
      </c>
      <c r="D10" s="45" t="s">
        <v>58</v>
      </c>
      <c r="E10" s="45" t="s">
        <v>124</v>
      </c>
      <c r="F10" s="46" t="s">
        <v>59</v>
      </c>
      <c r="G10" s="44" t="s">
        <v>125</v>
      </c>
      <c r="H10" s="44" t="s">
        <v>126</v>
      </c>
      <c r="I10" s="47" t="s">
        <v>60</v>
      </c>
      <c r="J10" s="48"/>
      <c r="K10" s="47" t="s">
        <v>61</v>
      </c>
      <c r="L10" s="49"/>
      <c r="M10" s="154"/>
      <c r="N10" s="226" t="s">
        <v>121</v>
      </c>
      <c r="O10" s="219"/>
      <c r="P10" s="219"/>
      <c r="Q10" s="219"/>
      <c r="R10" s="50" t="s">
        <v>62</v>
      </c>
      <c r="S10" s="51" t="s">
        <v>63</v>
      </c>
      <c r="T10" s="51" t="s">
        <v>64</v>
      </c>
      <c r="U10" s="50" t="s">
        <v>65</v>
      </c>
      <c r="V10" s="51" t="s">
        <v>152</v>
      </c>
      <c r="W10" s="51" t="s">
        <v>153</v>
      </c>
      <c r="Y10" s="221" t="s">
        <v>86</v>
      </c>
      <c r="Z10" s="221" t="s">
        <v>13</v>
      </c>
      <c r="AA10" s="221" t="s">
        <v>87</v>
      </c>
      <c r="AB10" s="222"/>
      <c r="AC10" s="50" t="s">
        <v>88</v>
      </c>
    </row>
    <row r="11" spans="1:29" s="38" customFormat="1" ht="18" customHeight="1" thickBot="1">
      <c r="A11" s="54">
        <f>IF(B11="","",1)</f>
      </c>
      <c r="B11" s="53"/>
      <c r="C11" s="54">
        <f>IF($B11="","",VLOOKUP($B11,$R$11:$S$24,2,FALSE))</f>
      </c>
      <c r="D11" s="239"/>
      <c r="E11" s="198"/>
      <c r="F11" s="55"/>
      <c r="G11" s="199"/>
      <c r="H11" s="56">
        <f>IF(G11="","",VLOOKUP(G11,$V$11:$W$16,2,FALSE))</f>
      </c>
      <c r="I11" s="203">
        <f>IF($D11="","",$D$8)</f>
      </c>
      <c r="J11" s="210"/>
      <c r="K11" s="203">
        <f>IF($D11="","",$D$9)</f>
      </c>
      <c r="L11" s="57"/>
      <c r="M11" s="204"/>
      <c r="N11" s="227">
        <f>IF(D11="","",D11&amp;"　"&amp;C11&amp;"　"&amp;F11)</f>
      </c>
      <c r="O11" s="219"/>
      <c r="P11" s="219"/>
      <c r="Q11" s="219"/>
      <c r="R11" s="250" t="s">
        <v>207</v>
      </c>
      <c r="S11" s="250" t="s">
        <v>167</v>
      </c>
      <c r="T11" s="250" t="s">
        <v>168</v>
      </c>
      <c r="U11" s="250" t="s">
        <v>207</v>
      </c>
      <c r="V11" s="50" t="s">
        <v>218</v>
      </c>
      <c r="W11" s="50">
        <v>3500</v>
      </c>
      <c r="Y11" s="224" t="s">
        <v>89</v>
      </c>
      <c r="Z11" s="224" t="s">
        <v>21</v>
      </c>
      <c r="AA11" s="224" t="s">
        <v>89</v>
      </c>
      <c r="AB11" s="224" t="s">
        <v>21</v>
      </c>
      <c r="AC11" s="223" t="s">
        <v>90</v>
      </c>
    </row>
    <row r="12" spans="1:29" s="38" customFormat="1" ht="18" customHeight="1" thickBot="1">
      <c r="A12" s="264">
        <f>IF(C11="","","５～８人で構成。選手は兼ねることができません。")</f>
      </c>
      <c r="B12" s="240"/>
      <c r="C12" s="175"/>
      <c r="D12" s="176"/>
      <c r="E12" s="61" t="s">
        <v>66</v>
      </c>
      <c r="F12" s="284"/>
      <c r="G12" s="285"/>
      <c r="H12" s="286"/>
      <c r="I12" s="183"/>
      <c r="J12" s="64" t="s">
        <v>9</v>
      </c>
      <c r="K12" s="208">
        <v>1</v>
      </c>
      <c r="L12" s="65"/>
      <c r="M12" s="262"/>
      <c r="N12" s="228"/>
      <c r="O12" s="220"/>
      <c r="P12" s="220"/>
      <c r="Q12" s="219"/>
      <c r="R12" s="250" t="s">
        <v>209</v>
      </c>
      <c r="S12" s="250" t="s">
        <v>169</v>
      </c>
      <c r="T12" s="250" t="s">
        <v>170</v>
      </c>
      <c r="U12" s="250" t="s">
        <v>209</v>
      </c>
      <c r="V12" s="50" t="s">
        <v>212</v>
      </c>
      <c r="W12" s="50">
        <v>2500</v>
      </c>
      <c r="Y12" s="224" t="s">
        <v>91</v>
      </c>
      <c r="Z12" s="224" t="s">
        <v>92</v>
      </c>
      <c r="AA12" s="224" t="s">
        <v>91</v>
      </c>
      <c r="AB12" s="224" t="s">
        <v>92</v>
      </c>
      <c r="AC12" s="223" t="s">
        <v>93</v>
      </c>
    </row>
    <row r="13" spans="1:29" s="38" customFormat="1" ht="18" customHeight="1" thickBot="1">
      <c r="A13" s="265">
        <f>IF(OR(C11="B11",C11="B12",C11="B13",C11="B21",C11="B22",C11="B23"),"Ｂの部は６～８人必要","")</f>
      </c>
      <c r="B13" s="177"/>
      <c r="C13" s="177"/>
      <c r="D13" s="263" t="s">
        <v>67</v>
      </c>
      <c r="E13" s="236"/>
      <c r="F13" s="287"/>
      <c r="G13" s="288"/>
      <c r="H13" s="289"/>
      <c r="I13" s="185"/>
      <c r="J13" s="70" t="s">
        <v>67</v>
      </c>
      <c r="K13" s="200"/>
      <c r="L13" s="20"/>
      <c r="M13" s="172"/>
      <c r="N13" s="229"/>
      <c r="O13" s="219"/>
      <c r="P13" s="219"/>
      <c r="Q13" s="219"/>
      <c r="R13" s="250" t="s">
        <v>211</v>
      </c>
      <c r="S13" s="250" t="s">
        <v>171</v>
      </c>
      <c r="T13" s="250" t="s">
        <v>172</v>
      </c>
      <c r="U13" s="250" t="s">
        <v>211</v>
      </c>
      <c r="V13" s="50" t="s">
        <v>208</v>
      </c>
      <c r="W13" s="50">
        <v>1500</v>
      </c>
      <c r="Y13" s="224" t="s">
        <v>94</v>
      </c>
      <c r="Z13" s="224" t="s">
        <v>20</v>
      </c>
      <c r="AA13" s="224" t="s">
        <v>94</v>
      </c>
      <c r="AB13" s="224" t="s">
        <v>20</v>
      </c>
      <c r="AC13" s="223" t="s">
        <v>95</v>
      </c>
    </row>
    <row r="14" spans="1:29" s="38" customFormat="1" ht="18" customHeight="1" thickBot="1">
      <c r="A14" s="266">
        <f>IF(C11="","","当日３人までの変更可能")</f>
      </c>
      <c r="B14" s="179"/>
      <c r="C14" s="179"/>
      <c r="D14" s="180" t="s">
        <v>84</v>
      </c>
      <c r="E14" s="236"/>
      <c r="F14" s="281"/>
      <c r="G14" s="186"/>
      <c r="H14" s="184"/>
      <c r="I14" s="187"/>
      <c r="J14" s="74" t="s">
        <v>127</v>
      </c>
      <c r="K14" s="200"/>
      <c r="L14" s="159"/>
      <c r="M14" s="160"/>
      <c r="N14" s="229"/>
      <c r="O14" s="219"/>
      <c r="P14" s="219"/>
      <c r="Q14" s="219"/>
      <c r="R14" s="251" t="s">
        <v>222</v>
      </c>
      <c r="S14" s="250" t="s">
        <v>179</v>
      </c>
      <c r="T14" s="250" t="s">
        <v>180</v>
      </c>
      <c r="U14" s="250" t="s">
        <v>223</v>
      </c>
      <c r="V14" s="50" t="s">
        <v>221</v>
      </c>
      <c r="W14" s="50">
        <f>W11</f>
        <v>3500</v>
      </c>
      <c r="Y14" s="224" t="s">
        <v>96</v>
      </c>
      <c r="Z14" s="224" t="s">
        <v>97</v>
      </c>
      <c r="AA14" s="224" t="s">
        <v>96</v>
      </c>
      <c r="AB14" s="224" t="s">
        <v>97</v>
      </c>
      <c r="AC14" s="223" t="s">
        <v>98</v>
      </c>
    </row>
    <row r="15" spans="1:29" s="38" customFormat="1" ht="18" customHeight="1" thickBot="1">
      <c r="A15" s="267"/>
      <c r="B15" s="181"/>
      <c r="C15" s="181"/>
      <c r="D15" s="182" t="s">
        <v>85</v>
      </c>
      <c r="E15" s="236"/>
      <c r="F15" s="188"/>
      <c r="G15" s="189"/>
      <c r="H15" s="188"/>
      <c r="I15" s="190"/>
      <c r="J15" s="76" t="s">
        <v>128</v>
      </c>
      <c r="K15" s="77"/>
      <c r="L15" s="141"/>
      <c r="M15" s="161"/>
      <c r="N15" s="229"/>
      <c r="O15" s="219"/>
      <c r="P15" s="219"/>
      <c r="Q15" s="219"/>
      <c r="R15" s="251" t="s">
        <v>224</v>
      </c>
      <c r="S15" s="250" t="s">
        <v>181</v>
      </c>
      <c r="T15" s="250" t="s">
        <v>182</v>
      </c>
      <c r="U15" s="250" t="s">
        <v>225</v>
      </c>
      <c r="V15" s="50" t="s">
        <v>215</v>
      </c>
      <c r="W15" s="50">
        <f>W12</f>
        <v>2500</v>
      </c>
      <c r="Y15" s="223" t="s">
        <v>99</v>
      </c>
      <c r="Z15" s="224" t="s">
        <v>19</v>
      </c>
      <c r="AA15" s="223" t="s">
        <v>99</v>
      </c>
      <c r="AB15" s="224" t="s">
        <v>19</v>
      </c>
      <c r="AC15" s="223" t="s">
        <v>100</v>
      </c>
    </row>
    <row r="16" spans="1:29" s="38" customFormat="1" ht="18" customHeight="1" thickBot="1">
      <c r="A16" s="58" t="s">
        <v>68</v>
      </c>
      <c r="B16" s="59" t="s">
        <v>57</v>
      </c>
      <c r="C16" s="60" t="s">
        <v>129</v>
      </c>
      <c r="D16" s="60" t="s">
        <v>58</v>
      </c>
      <c r="E16" s="60" t="s">
        <v>69</v>
      </c>
      <c r="F16" s="63" t="s">
        <v>12</v>
      </c>
      <c r="G16" s="386" t="s">
        <v>11</v>
      </c>
      <c r="H16" s="63" t="s">
        <v>75</v>
      </c>
      <c r="I16" s="62" t="s">
        <v>10</v>
      </c>
      <c r="J16" s="64" t="s">
        <v>9</v>
      </c>
      <c r="K16" s="205"/>
      <c r="L16" s="80"/>
      <c r="M16" s="161"/>
      <c r="N16" s="228"/>
      <c r="O16" s="219"/>
      <c r="P16" s="219"/>
      <c r="Q16" s="219"/>
      <c r="R16" s="251" t="s">
        <v>226</v>
      </c>
      <c r="S16" s="250" t="s">
        <v>183</v>
      </c>
      <c r="T16" s="250" t="s">
        <v>184</v>
      </c>
      <c r="U16" s="250" t="s">
        <v>227</v>
      </c>
      <c r="V16" s="50" t="s">
        <v>210</v>
      </c>
      <c r="W16" s="50">
        <f>W13</f>
        <v>1500</v>
      </c>
      <c r="Y16" s="223" t="s">
        <v>101</v>
      </c>
      <c r="Z16" s="223" t="s">
        <v>102</v>
      </c>
      <c r="AA16" s="223" t="s">
        <v>101</v>
      </c>
      <c r="AB16" s="223" t="s">
        <v>102</v>
      </c>
      <c r="AC16" s="223" t="s">
        <v>103</v>
      </c>
    </row>
    <row r="17" spans="1:29" s="38" customFormat="1" ht="18" customHeight="1" thickBot="1">
      <c r="A17" s="66">
        <f>IF($A11="","",$C11&amp;$A11&amp;10)</f>
      </c>
      <c r="B17" s="67">
        <f>IF($B11="","",$B11)</f>
      </c>
      <c r="C17" s="68">
        <f>IF($C11="","",$C11)</f>
      </c>
      <c r="D17" s="81">
        <f>IF($D11="","",$D11)</f>
      </c>
      <c r="E17" s="241"/>
      <c r="F17" s="296"/>
      <c r="G17" s="242"/>
      <c r="H17" s="82"/>
      <c r="I17" s="230">
        <f>IF(OR($C11="A11",$C11="A12",$C11="A13",$C11="B11",$C11="B12",$C11="B13"),"男",IF(OR($C11="A21",$C11="A22",$C11="A23",$C11="B21",$C11="B22",$C11="B23"),"女",""))</f>
      </c>
      <c r="J17" s="206" t="s">
        <v>130</v>
      </c>
      <c r="K17" s="205"/>
      <c r="L17" s="162"/>
      <c r="M17" s="158"/>
      <c r="N17" s="228"/>
      <c r="O17" s="219"/>
      <c r="P17" s="219"/>
      <c r="Q17" s="219"/>
      <c r="R17" s="250" t="s">
        <v>213</v>
      </c>
      <c r="S17" s="250" t="s">
        <v>173</v>
      </c>
      <c r="T17" s="250" t="s">
        <v>174</v>
      </c>
      <c r="U17" s="250" t="s">
        <v>214</v>
      </c>
      <c r="Y17" s="223" t="s">
        <v>90</v>
      </c>
      <c r="Z17" s="223" t="s">
        <v>16</v>
      </c>
      <c r="AA17" s="223" t="s">
        <v>90</v>
      </c>
      <c r="AB17" s="223" t="s">
        <v>16</v>
      </c>
      <c r="AC17" s="223" t="s">
        <v>104</v>
      </c>
    </row>
    <row r="18" spans="1:29" s="38" customFormat="1" ht="18" customHeight="1" thickBot="1">
      <c r="A18" s="71">
        <f>IF($A11="","",$C11&amp;$A11&amp;20)</f>
      </c>
      <c r="B18" s="72">
        <f>IF($B11="","",$B11)</f>
      </c>
      <c r="C18" s="73">
        <f>IF($C11="","",$C11)</f>
      </c>
      <c r="D18" s="83">
        <f>IF($D11="","",$D11)</f>
      </c>
      <c r="E18" s="236"/>
      <c r="F18" s="297"/>
      <c r="G18" s="82"/>
      <c r="H18" s="82"/>
      <c r="I18" s="231">
        <f>IF(OR($C11="A11",$C11="A12",$C11="A13",$C11="B11",$C11="B12",$C11="B13"),"男",IF(OR($C11="A21",$C11="A22",$C11="A23",$C11="B21",$C11="B22",$C11="B23"),"女",""))</f>
      </c>
      <c r="J18" s="207" t="s">
        <v>131</v>
      </c>
      <c r="K18" s="205"/>
      <c r="L18" s="78"/>
      <c r="M18" s="156"/>
      <c r="N18" s="228"/>
      <c r="O18" s="219"/>
      <c r="P18" s="219"/>
      <c r="Q18" s="219"/>
      <c r="R18" s="250" t="s">
        <v>216</v>
      </c>
      <c r="S18" s="250" t="s">
        <v>175</v>
      </c>
      <c r="T18" s="250" t="s">
        <v>176</v>
      </c>
      <c r="U18" s="250" t="s">
        <v>217</v>
      </c>
      <c r="Y18" s="223" t="s">
        <v>93</v>
      </c>
      <c r="Z18" s="223" t="s">
        <v>105</v>
      </c>
      <c r="AA18" s="223" t="s">
        <v>93</v>
      </c>
      <c r="AB18" s="223" t="s">
        <v>105</v>
      </c>
      <c r="AC18" s="223" t="s">
        <v>106</v>
      </c>
    </row>
    <row r="19" spans="1:29" s="38" customFormat="1" ht="18" customHeight="1" thickBot="1">
      <c r="A19" s="71">
        <f>IF($A11="","",$C11&amp;$A11&amp;30)</f>
      </c>
      <c r="B19" s="72">
        <f>IF($B11="","",$B11)</f>
      </c>
      <c r="C19" s="73">
        <f>IF($C11="","",$C11)</f>
      </c>
      <c r="D19" s="83">
        <f>IF($D11="","",$D11)</f>
      </c>
      <c r="E19" s="236"/>
      <c r="F19" s="297"/>
      <c r="G19" s="82"/>
      <c r="H19" s="53"/>
      <c r="I19" s="231">
        <f>IF(OR($C11="A11",$C11="A12",$C11="A13",$C11="B11",$C11="B12",$C11="B13"),"男",IF(OR($C11="A21",$C11="A22",$C11="A23",$C11="B21",$C11="B22",$C11="B23"),"女",""))</f>
      </c>
      <c r="J19" s="207" t="s">
        <v>132</v>
      </c>
      <c r="K19" s="205"/>
      <c r="L19" s="78"/>
      <c r="M19" s="156"/>
      <c r="N19" s="228"/>
      <c r="O19" s="219"/>
      <c r="P19" s="219"/>
      <c r="Q19" s="219"/>
      <c r="R19" s="250" t="s">
        <v>219</v>
      </c>
      <c r="S19" s="250" t="s">
        <v>177</v>
      </c>
      <c r="T19" s="250" t="s">
        <v>178</v>
      </c>
      <c r="U19" s="250" t="s">
        <v>220</v>
      </c>
      <c r="Y19" s="223" t="s">
        <v>95</v>
      </c>
      <c r="Z19" s="223" t="s">
        <v>30</v>
      </c>
      <c r="AA19" s="223" t="s">
        <v>95</v>
      </c>
      <c r="AB19" s="223" t="s">
        <v>30</v>
      </c>
      <c r="AC19" s="223" t="s">
        <v>107</v>
      </c>
    </row>
    <row r="20" spans="1:29" s="38" customFormat="1" ht="18" customHeight="1" thickBot="1">
      <c r="A20" s="71">
        <f>IF($A11="","",$C11&amp;$A11&amp;40)</f>
      </c>
      <c r="B20" s="72">
        <f>IF($B11="","",$B11)</f>
      </c>
      <c r="C20" s="73">
        <f>IF($C11="","",$C11)</f>
      </c>
      <c r="D20" s="83">
        <f>IF($D11="","",$D11)</f>
      </c>
      <c r="E20" s="236"/>
      <c r="F20" s="297"/>
      <c r="G20" s="82"/>
      <c r="H20" s="82"/>
      <c r="I20" s="231">
        <f>IF(OR($C11="A11",$C11="A12",$C11="A13",$C11="B11",$C11="B12",$C11="B13"),"男",IF(OR($C11="A21",$C11="A22",$C11="A23",$C11="B21",$C11="B22",$C11="B23"),"女",""))</f>
      </c>
      <c r="J20" s="207" t="s">
        <v>133</v>
      </c>
      <c r="K20" s="205"/>
      <c r="L20" s="157"/>
      <c r="M20" s="156"/>
      <c r="N20" s="228"/>
      <c r="O20" s="219"/>
      <c r="P20" s="219"/>
      <c r="Q20" s="219"/>
      <c r="R20" s="251" t="s">
        <v>228</v>
      </c>
      <c r="S20" s="250" t="s">
        <v>185</v>
      </c>
      <c r="T20" s="250" t="s">
        <v>186</v>
      </c>
      <c r="U20" s="250" t="s">
        <v>229</v>
      </c>
      <c r="Y20" s="223" t="s">
        <v>98</v>
      </c>
      <c r="Z20" s="223" t="s">
        <v>108</v>
      </c>
      <c r="AA20" s="223" t="s">
        <v>98</v>
      </c>
      <c r="AB20" s="223" t="s">
        <v>108</v>
      </c>
      <c r="AC20" s="223" t="s">
        <v>109</v>
      </c>
    </row>
    <row r="21" spans="1:29" s="38" customFormat="1" ht="18" customHeight="1" thickBot="1">
      <c r="A21" s="71">
        <f>IF($A11="","",$C11&amp;$A11&amp;50)</f>
      </c>
      <c r="B21" s="72">
        <f>IF($B11="","",$B11)</f>
      </c>
      <c r="C21" s="73">
        <f>IF($C11="","",$C11)</f>
      </c>
      <c r="D21" s="83">
        <f>IF($D11="","",$D11)</f>
      </c>
      <c r="E21" s="236"/>
      <c r="F21" s="297"/>
      <c r="G21" s="82"/>
      <c r="H21" s="82"/>
      <c r="I21" s="231">
        <f>IF(OR($C11="A11",$C11="A12",$C11="A13",$C11="B11",$C11="B12",$C11="B13"),"男",IF(OR($C11="A21",$C11="A22",$C11="A23",$C11="B21",$C11="B22",$C11="B23"),"女",""))</f>
      </c>
      <c r="J21" s="207" t="s">
        <v>134</v>
      </c>
      <c r="K21" s="205"/>
      <c r="L21" s="78"/>
      <c r="M21" s="156"/>
      <c r="N21" s="228"/>
      <c r="O21" s="219"/>
      <c r="P21" s="219"/>
      <c r="Q21" s="219"/>
      <c r="R21" s="251" t="s">
        <v>230</v>
      </c>
      <c r="S21" s="250" t="s">
        <v>187</v>
      </c>
      <c r="T21" s="250" t="s">
        <v>188</v>
      </c>
      <c r="U21" s="250" t="s">
        <v>231</v>
      </c>
      <c r="Y21" s="223" t="s">
        <v>100</v>
      </c>
      <c r="Z21" s="223" t="s">
        <v>15</v>
      </c>
      <c r="AA21" s="223" t="s">
        <v>100</v>
      </c>
      <c r="AB21" s="223" t="s">
        <v>15</v>
      </c>
      <c r="AC21" s="223" t="s">
        <v>110</v>
      </c>
    </row>
    <row r="22" spans="1:29" s="38" customFormat="1" ht="18" customHeight="1" thickBot="1">
      <c r="A22" s="71">
        <f>IF(OR($A11="",$E22=""),"",$C11&amp;$A11&amp;60)</f>
      </c>
      <c r="B22" s="72">
        <f>IF(OR($A11="",$E22=""),"",$B11)</f>
      </c>
      <c r="C22" s="73">
        <f>IF(OR($A11="",$E22=""),"",$C11)</f>
      </c>
      <c r="D22" s="83">
        <f>IF(OR($A11="",$E22=""),"",$D11)</f>
      </c>
      <c r="E22" s="236"/>
      <c r="F22" s="297"/>
      <c r="G22" s="82"/>
      <c r="H22" s="82"/>
      <c r="I22" s="231">
        <f>IF($E22="","",IF(OR($C11="A11",$C11="A12",$C11="A13",$C11="B11",$C11="B12",$C11="B13"),"男",IF(OR($C11="A21",$C11="A22",$C11="A23",$C11="B21",$C11="B22",$C11="B23"),"女","")))</f>
      </c>
      <c r="J22" s="207" t="s">
        <v>135</v>
      </c>
      <c r="K22" s="205"/>
      <c r="L22" s="78"/>
      <c r="M22" s="156"/>
      <c r="N22" s="228"/>
      <c r="O22" s="219"/>
      <c r="P22" s="219"/>
      <c r="Q22" s="219"/>
      <c r="R22" s="251" t="s">
        <v>232</v>
      </c>
      <c r="S22" s="250" t="s">
        <v>189</v>
      </c>
      <c r="T22" s="250" t="s">
        <v>190</v>
      </c>
      <c r="U22" s="250" t="s">
        <v>233</v>
      </c>
      <c r="Y22" s="223" t="s">
        <v>103</v>
      </c>
      <c r="Z22" s="223" t="s">
        <v>111</v>
      </c>
      <c r="AA22" s="223" t="s">
        <v>103</v>
      </c>
      <c r="AB22" s="223" t="s">
        <v>111</v>
      </c>
      <c r="AC22" s="223" t="s">
        <v>112</v>
      </c>
    </row>
    <row r="23" spans="1:29" s="38" customFormat="1" ht="18" customHeight="1" thickBot="1">
      <c r="A23" s="71">
        <f>IF(OR($A11="",$E23=""),"",$C11&amp;$A11&amp;70)</f>
      </c>
      <c r="B23" s="72">
        <f>IF(OR($A11="",$E23=""),"",$B11)</f>
      </c>
      <c r="C23" s="73">
        <f>IF(OR($A11="",$E23=""),"",$C11)</f>
      </c>
      <c r="D23" s="83">
        <f>IF(OR($A11="",$E23=""),"",$D11)</f>
      </c>
      <c r="E23" s="236"/>
      <c r="F23" s="297"/>
      <c r="G23" s="82"/>
      <c r="H23" s="82"/>
      <c r="I23" s="231">
        <f>IF($E23="","",IF(OR($C11="A11",$C11="A12",$C11="A13",$C11="B11",$C11="B12",$C11="B13"),"男",IF(OR($C11="A21",$C11="A22",$C11="A23",$C11="B21",$C11="B22",$C11="B23"),"女","")))</f>
      </c>
      <c r="J23" s="207" t="s">
        <v>136</v>
      </c>
      <c r="K23" s="205"/>
      <c r="L23" s="78"/>
      <c r="M23" s="156"/>
      <c r="N23" s="228"/>
      <c r="O23" s="219"/>
      <c r="P23" s="219"/>
      <c r="Q23" s="219"/>
      <c r="R23" s="75"/>
      <c r="S23" s="50"/>
      <c r="T23" s="250" t="s">
        <v>191</v>
      </c>
      <c r="U23" s="250" t="s">
        <v>234</v>
      </c>
      <c r="Y23" s="223" t="s">
        <v>104</v>
      </c>
      <c r="Z23" s="223" t="s">
        <v>18</v>
      </c>
      <c r="AA23" s="223" t="s">
        <v>104</v>
      </c>
      <c r="AB23" s="223" t="s">
        <v>18</v>
      </c>
      <c r="AC23" s="50" t="s">
        <v>113</v>
      </c>
    </row>
    <row r="24" spans="1:29" s="38" customFormat="1" ht="18" customHeight="1" thickBot="1">
      <c r="A24" s="84">
        <f>IF(OR($A11="",$E24=""),"",$C11&amp;$A11&amp;80)</f>
      </c>
      <c r="B24" s="85">
        <f>IF(OR($A11="",$E24=""),"",$B11)</f>
      </c>
      <c r="C24" s="86">
        <f>IF(OR($A11="",$E24=""),"",$C11)</f>
      </c>
      <c r="D24" s="87">
        <f>IF(OR($A11="",$E24=""),"",$D11)</f>
      </c>
      <c r="E24" s="237"/>
      <c r="F24" s="298"/>
      <c r="G24" s="142"/>
      <c r="H24" s="303"/>
      <c r="I24" s="232">
        <f>IF($E24="","",IF(OR($C11="A11",$C11="A12",$C11="A13",$C11="B11",$C11="B12",$C11="B13"),"男",IF(OR($C11="A21",$C11="A22",$C11="A23",$C11="B21",$C11="B22",$C11="B23"),"女","")))</f>
      </c>
      <c r="J24" s="246" t="s">
        <v>137</v>
      </c>
      <c r="K24" s="299"/>
      <c r="L24" s="90"/>
      <c r="M24" s="163"/>
      <c r="N24" s="233"/>
      <c r="O24" s="219"/>
      <c r="P24" s="219"/>
      <c r="Q24" s="219"/>
      <c r="R24" s="75"/>
      <c r="S24" s="50"/>
      <c r="T24" s="250" t="s">
        <v>192</v>
      </c>
      <c r="U24" s="250" t="s">
        <v>235</v>
      </c>
      <c r="Y24" s="223" t="s">
        <v>106</v>
      </c>
      <c r="Z24" s="223" t="s">
        <v>114</v>
      </c>
      <c r="AA24" s="223" t="s">
        <v>106</v>
      </c>
      <c r="AB24" s="223" t="s">
        <v>114</v>
      </c>
      <c r="AC24" s="50" t="s">
        <v>115</v>
      </c>
    </row>
    <row r="25" spans="1:29" s="38" customFormat="1" ht="27" customHeight="1" thickBot="1" thickTop="1">
      <c r="A25" s="91" t="s">
        <v>268</v>
      </c>
      <c r="B25" s="92" t="s">
        <v>57</v>
      </c>
      <c r="C25" s="93" t="s">
        <v>123</v>
      </c>
      <c r="D25" s="93" t="s">
        <v>58</v>
      </c>
      <c r="E25" s="93" t="s">
        <v>124</v>
      </c>
      <c r="F25" s="94" t="s">
        <v>59</v>
      </c>
      <c r="G25" s="92" t="s">
        <v>70</v>
      </c>
      <c r="H25" s="92" t="s">
        <v>138</v>
      </c>
      <c r="I25" s="95" t="s">
        <v>60</v>
      </c>
      <c r="J25" s="96"/>
      <c r="K25" s="95" t="s">
        <v>61</v>
      </c>
      <c r="L25" s="97"/>
      <c r="M25" s="164"/>
      <c r="N25" s="226" t="s">
        <v>121</v>
      </c>
      <c r="O25" s="219"/>
      <c r="P25" s="219"/>
      <c r="Q25" s="219"/>
      <c r="T25" s="250" t="s">
        <v>193</v>
      </c>
      <c r="U25" s="250" t="s">
        <v>236</v>
      </c>
      <c r="Y25" s="223" t="s">
        <v>110</v>
      </c>
      <c r="Z25" s="223" t="s">
        <v>116</v>
      </c>
      <c r="AA25" s="223" t="s">
        <v>110</v>
      </c>
      <c r="AB25" s="223" t="s">
        <v>116</v>
      </c>
      <c r="AC25" s="50" t="s">
        <v>117</v>
      </c>
    </row>
    <row r="26" spans="1:29" s="38" customFormat="1" ht="18" customHeight="1" thickBot="1">
      <c r="A26" s="98">
        <f>IF(OR($A11="",$B26=""),"",$A11+1)</f>
      </c>
      <c r="B26" s="53"/>
      <c r="C26" s="99">
        <f>IF($B26="","",VLOOKUP($B26,$R$11:$S$24,2,FALSE))</f>
      </c>
      <c r="D26" s="239"/>
      <c r="E26" s="198"/>
      <c r="F26" s="55"/>
      <c r="G26" s="199"/>
      <c r="H26" s="100">
        <f>IF(G26="","",VLOOKUP(G26,$V$11:$W$16,2,FALSE))</f>
      </c>
      <c r="I26" s="203">
        <f>IF($D26="","",$D$8)</f>
      </c>
      <c r="J26" s="210"/>
      <c r="K26" s="203">
        <f>IF($D26="","",$D$9)</f>
      </c>
      <c r="L26" s="57"/>
      <c r="M26" s="165"/>
      <c r="N26" s="227">
        <f>IF(D26="","",D26&amp;"　"&amp;C26&amp;"　"&amp;F26)</f>
      </c>
      <c r="O26" s="219"/>
      <c r="P26" s="219"/>
      <c r="Q26" s="219"/>
      <c r="T26" s="250" t="s">
        <v>194</v>
      </c>
      <c r="U26" s="250" t="s">
        <v>237</v>
      </c>
      <c r="Y26" s="223" t="s">
        <v>107</v>
      </c>
      <c r="Z26" s="223" t="s">
        <v>14</v>
      </c>
      <c r="AA26" s="223" t="s">
        <v>107</v>
      </c>
      <c r="AB26" s="223" t="s">
        <v>14</v>
      </c>
      <c r="AC26" s="50" t="s">
        <v>118</v>
      </c>
    </row>
    <row r="27" spans="1:29" s="38" customFormat="1" ht="18" customHeight="1" thickBot="1">
      <c r="A27" s="268">
        <f>IF(C26="","","５～８人で構成。選手は兼ねることができません。")</f>
      </c>
      <c r="B27" s="269"/>
      <c r="C27" s="269"/>
      <c r="D27" s="191"/>
      <c r="E27" s="104" t="s">
        <v>66</v>
      </c>
      <c r="F27" s="293"/>
      <c r="G27" s="294"/>
      <c r="H27" s="295"/>
      <c r="I27" s="192"/>
      <c r="J27" s="107" t="s">
        <v>9</v>
      </c>
      <c r="K27" s="209">
        <f>K12+1</f>
        <v>2</v>
      </c>
      <c r="L27" s="108"/>
      <c r="M27" s="173"/>
      <c r="N27" s="234"/>
      <c r="O27" s="219"/>
      <c r="P27" s="219"/>
      <c r="Q27" s="219"/>
      <c r="T27" s="250" t="s">
        <v>195</v>
      </c>
      <c r="U27" s="250" t="s">
        <v>238</v>
      </c>
      <c r="Y27" s="223" t="s">
        <v>109</v>
      </c>
      <c r="Z27" s="223" t="s">
        <v>17</v>
      </c>
      <c r="AA27" s="223" t="s">
        <v>109</v>
      </c>
      <c r="AB27" s="223" t="s">
        <v>17</v>
      </c>
      <c r="AC27" s="50" t="s">
        <v>119</v>
      </c>
    </row>
    <row r="28" spans="1:29" s="38" customFormat="1" ht="18" customHeight="1" thickBot="1">
      <c r="A28" s="270">
        <f>IF(OR(C26="B11",C26="B12",C26="B13",C26="B21",C26="B22",C26="B23"),"Ｂの部は６～８人必要","")</f>
      </c>
      <c r="B28" s="271"/>
      <c r="C28" s="271"/>
      <c r="D28" s="211" t="s">
        <v>67</v>
      </c>
      <c r="E28" s="69"/>
      <c r="F28" s="290"/>
      <c r="G28" s="291"/>
      <c r="H28" s="292"/>
      <c r="I28" s="193"/>
      <c r="J28" s="113" t="s">
        <v>67</v>
      </c>
      <c r="K28" s="202"/>
      <c r="L28" s="144"/>
      <c r="M28" s="174"/>
      <c r="N28" s="234"/>
      <c r="O28" s="219"/>
      <c r="P28" s="219"/>
      <c r="Q28" s="219"/>
      <c r="T28" s="250" t="s">
        <v>196</v>
      </c>
      <c r="U28" s="250" t="s">
        <v>239</v>
      </c>
      <c r="Y28" s="223" t="s">
        <v>112</v>
      </c>
      <c r="Z28" s="223" t="s">
        <v>120</v>
      </c>
      <c r="AA28" s="223" t="s">
        <v>112</v>
      </c>
      <c r="AB28" s="223" t="s">
        <v>120</v>
      </c>
      <c r="AC28" s="50"/>
    </row>
    <row r="29" spans="1:29" s="38" customFormat="1" ht="18" customHeight="1" thickBot="1">
      <c r="A29" s="272">
        <f>IF(C26="","","当日３人までの変更可能")</f>
      </c>
      <c r="B29" s="273"/>
      <c r="C29" s="273"/>
      <c r="D29" s="212" t="s">
        <v>84</v>
      </c>
      <c r="E29" s="69"/>
      <c r="F29" s="282"/>
      <c r="G29" s="283"/>
      <c r="H29" s="282"/>
      <c r="I29" s="194"/>
      <c r="J29" s="118" t="s">
        <v>139</v>
      </c>
      <c r="K29" s="202"/>
      <c r="L29" s="143"/>
      <c r="M29" s="167"/>
      <c r="N29" s="234"/>
      <c r="O29" s="219"/>
      <c r="P29" s="219"/>
      <c r="Q29" s="219"/>
      <c r="T29" s="250" t="s">
        <v>197</v>
      </c>
      <c r="U29" s="250" t="s">
        <v>240</v>
      </c>
      <c r="Y29" s="223"/>
      <c r="Z29" s="223"/>
      <c r="AA29" s="223"/>
      <c r="AB29" s="223"/>
      <c r="AC29" s="50"/>
    </row>
    <row r="30" spans="1:29" s="38" customFormat="1" ht="18" customHeight="1" thickBot="1">
      <c r="A30" s="274"/>
      <c r="B30" s="275"/>
      <c r="C30" s="275"/>
      <c r="D30" s="213" t="s">
        <v>85</v>
      </c>
      <c r="E30" s="69"/>
      <c r="F30" s="195"/>
      <c r="G30" s="196"/>
      <c r="H30" s="195"/>
      <c r="I30" s="197"/>
      <c r="J30" s="119" t="s">
        <v>128</v>
      </c>
      <c r="K30" s="120"/>
      <c r="L30" s="121"/>
      <c r="M30" s="168"/>
      <c r="N30" s="234"/>
      <c r="O30" s="219"/>
      <c r="P30" s="219"/>
      <c r="Q30" s="219"/>
      <c r="T30" s="250" t="s">
        <v>198</v>
      </c>
      <c r="U30" s="250" t="s">
        <v>241</v>
      </c>
      <c r="Y30" s="223"/>
      <c r="Z30" s="223"/>
      <c r="AA30" s="224"/>
      <c r="AB30" s="225"/>
      <c r="AC30" s="50"/>
    </row>
    <row r="31" spans="1:28" s="38" customFormat="1" ht="18" customHeight="1" thickBot="1">
      <c r="A31" s="101" t="s">
        <v>68</v>
      </c>
      <c r="B31" s="102" t="s">
        <v>57</v>
      </c>
      <c r="C31" s="103" t="s">
        <v>129</v>
      </c>
      <c r="D31" s="103" t="s">
        <v>58</v>
      </c>
      <c r="E31" s="103" t="s">
        <v>69</v>
      </c>
      <c r="F31" s="106" t="s">
        <v>12</v>
      </c>
      <c r="G31" s="387" t="s">
        <v>11</v>
      </c>
      <c r="H31" s="105" t="s">
        <v>75</v>
      </c>
      <c r="I31" s="105" t="s">
        <v>10</v>
      </c>
      <c r="J31" s="107" t="s">
        <v>9</v>
      </c>
      <c r="K31" s="120"/>
      <c r="L31" s="123"/>
      <c r="M31" s="168"/>
      <c r="N31" s="234"/>
      <c r="O31" s="219"/>
      <c r="P31" s="219"/>
      <c r="Q31" s="219"/>
      <c r="T31" s="250" t="s">
        <v>199</v>
      </c>
      <c r="U31" s="250" t="s">
        <v>242</v>
      </c>
      <c r="AA31" s="126"/>
      <c r="AB31" s="127"/>
    </row>
    <row r="32" spans="1:28" s="38" customFormat="1" ht="18" customHeight="1" thickBot="1">
      <c r="A32" s="109">
        <f>IF($A26="","",$C26&amp;$A26&amp;10)</f>
      </c>
      <c r="B32" s="110">
        <f>IF($B26="","",$B26)</f>
      </c>
      <c r="C32" s="111">
        <f>IF($C26="","",$C26)</f>
      </c>
      <c r="D32" s="112">
        <f>IF($D26="","",$D26)</f>
      </c>
      <c r="E32" s="201"/>
      <c r="F32" s="296"/>
      <c r="G32" s="82"/>
      <c r="H32" s="82"/>
      <c r="I32" s="243">
        <f>IF(OR($C26="A11",$C26="A12",$C26="A13",$C26="B11",$C26="B12",$C26="B13"),"男",IF(OR($C26="A21",$C26="A22",$C26="A23",$C26="B21",$C26="B22",$C26="B23"),"女",""))</f>
      </c>
      <c r="J32" s="125" t="s">
        <v>130</v>
      </c>
      <c r="K32" s="120"/>
      <c r="L32" s="145"/>
      <c r="M32" s="166"/>
      <c r="N32" s="235"/>
      <c r="O32" s="219"/>
      <c r="P32" s="219"/>
      <c r="Q32" s="219"/>
      <c r="T32" s="250" t="s">
        <v>200</v>
      </c>
      <c r="U32" s="250" t="s">
        <v>243</v>
      </c>
      <c r="Y32" s="126"/>
      <c r="Z32" s="126"/>
      <c r="AA32" s="126"/>
      <c r="AB32" s="127"/>
    </row>
    <row r="33" spans="1:28" s="38" customFormat="1" ht="18" customHeight="1" thickBot="1">
      <c r="A33" s="114">
        <f>IF($A26="","",$C26&amp;$A26&amp;20)</f>
      </c>
      <c r="B33" s="115">
        <f>IF($B26="","",$B26)</f>
      </c>
      <c r="C33" s="116">
        <f>IF($C26="","",$C26)</f>
      </c>
      <c r="D33" s="117">
        <f>IF($D26="","",$D26)</f>
      </c>
      <c r="E33" s="69"/>
      <c r="F33" s="297"/>
      <c r="G33" s="82"/>
      <c r="H33" s="82"/>
      <c r="I33" s="244">
        <f>IF(OR($C26="A11",$C26="A12",$C26="A13",$C26="B11",$C26="B12",$C26="B13"),"男",IF(OR($C26="A21",$C26="A22",$C26="A23",$C26="B21",$C26="B22",$C26="B23"),"女",""))</f>
      </c>
      <c r="J33" s="129" t="s">
        <v>131</v>
      </c>
      <c r="K33" s="120"/>
      <c r="L33" s="121"/>
      <c r="M33" s="169"/>
      <c r="N33" s="235"/>
      <c r="O33" s="219"/>
      <c r="P33" s="219"/>
      <c r="Q33" s="219"/>
      <c r="T33" s="250" t="s">
        <v>201</v>
      </c>
      <c r="U33" s="250" t="s">
        <v>244</v>
      </c>
      <c r="Y33" s="126"/>
      <c r="Z33" s="126"/>
      <c r="AA33" s="126"/>
      <c r="AB33" s="127"/>
    </row>
    <row r="34" spans="1:28" s="38" customFormat="1" ht="18" customHeight="1" thickBot="1">
      <c r="A34" s="114">
        <f>IF($A26="","",$C26&amp;$A26&amp;30)</f>
      </c>
      <c r="B34" s="115">
        <f>IF($B26="","",$B26)</f>
      </c>
      <c r="C34" s="116">
        <f>IF($C26="","",$C26)</f>
      </c>
      <c r="D34" s="117">
        <f>IF($D26="","",$D26)</f>
      </c>
      <c r="E34" s="69"/>
      <c r="F34" s="297"/>
      <c r="G34" s="82"/>
      <c r="H34" s="53"/>
      <c r="I34" s="244">
        <f>IF(OR($C26="A11",$C26="A12",$C26="A13",$C26="B11",$C26="B12",$C26="B13"),"男",IF(OR($C26="A21",$C26="A22",$C26="A23",$C26="B21",$C26="B22",$C26="B23"),"女",""))</f>
      </c>
      <c r="J34" s="129" t="s">
        <v>132</v>
      </c>
      <c r="K34" s="120"/>
      <c r="L34" s="121"/>
      <c r="M34" s="169"/>
      <c r="N34" s="235"/>
      <c r="O34" s="219"/>
      <c r="P34" s="219"/>
      <c r="Q34" s="219"/>
      <c r="T34" s="250" t="s">
        <v>202</v>
      </c>
      <c r="U34" s="250" t="s">
        <v>245</v>
      </c>
      <c r="Y34" s="126"/>
      <c r="Z34" s="126"/>
      <c r="AA34" s="126"/>
      <c r="AB34" s="127"/>
    </row>
    <row r="35" spans="1:28" s="38" customFormat="1" ht="18" customHeight="1" thickBot="1">
      <c r="A35" s="114">
        <f>IF($A26="","",$C26&amp;$A26&amp;40)</f>
      </c>
      <c r="B35" s="115">
        <f>IF($B26="","",$B26)</f>
      </c>
      <c r="C35" s="116">
        <f>IF($C26="","",$C26)</f>
      </c>
      <c r="D35" s="117">
        <f>IF($D26="","",$D26)</f>
      </c>
      <c r="E35" s="69"/>
      <c r="F35" s="297"/>
      <c r="G35" s="82"/>
      <c r="H35" s="82"/>
      <c r="I35" s="244">
        <f>IF(OR($C26="A11",$C26="A12",$C26="A13",$C26="B11",$C26="B12",$C26="B13"),"男",IF(OR($C26="A21",$C26="A22",$C26="A23",$C26="B21",$C26="B22",$C26="B23"),"女",""))</f>
      </c>
      <c r="J35" s="129" t="s">
        <v>133</v>
      </c>
      <c r="K35" s="120"/>
      <c r="L35" s="144"/>
      <c r="M35" s="169"/>
      <c r="N35" s="235"/>
      <c r="O35" s="219"/>
      <c r="P35" s="219"/>
      <c r="Q35" s="219"/>
      <c r="T35" s="250" t="s">
        <v>203</v>
      </c>
      <c r="U35" s="250" t="s">
        <v>246</v>
      </c>
      <c r="Y35" s="19"/>
      <c r="Z35" s="18"/>
      <c r="AA35" s="19"/>
      <c r="AB35" s="1"/>
    </row>
    <row r="36" spans="1:21" s="38" customFormat="1" ht="18" customHeight="1" thickBot="1">
      <c r="A36" s="114">
        <f>IF($A26="","",$C26&amp;$A26&amp;50)</f>
      </c>
      <c r="B36" s="115">
        <f>IF($B26="","",$B26)</f>
      </c>
      <c r="C36" s="116">
        <f>IF($C26="","",$C26)</f>
      </c>
      <c r="D36" s="117">
        <f>IF($D26="","",$D26)</f>
      </c>
      <c r="E36" s="69"/>
      <c r="F36" s="297"/>
      <c r="G36" s="82"/>
      <c r="H36" s="82"/>
      <c r="I36" s="244">
        <f>IF(OR($C26="A11",$C26="A12",$C26="A13",$C26="B11",$C26="B12",$C26="B13"),"男",IF(OR($C26="A21",$C26="A22",$C26="A23",$C26="B21",$C26="B22",$C26="B23"),"女",""))</f>
      </c>
      <c r="J36" s="129" t="s">
        <v>134</v>
      </c>
      <c r="K36" s="120"/>
      <c r="L36" s="121"/>
      <c r="M36" s="169"/>
      <c r="N36" s="235"/>
      <c r="O36" s="219"/>
      <c r="P36" s="219"/>
      <c r="Q36" s="219"/>
      <c r="T36" s="250" t="s">
        <v>204</v>
      </c>
      <c r="U36" s="250" t="s">
        <v>247</v>
      </c>
    </row>
    <row r="37" spans="1:28" s="38" customFormat="1" ht="18" customHeight="1" thickBot="1">
      <c r="A37" s="114">
        <f>IF(OR($A26="",$E37=""),"",$C26&amp;$A26&amp;60)</f>
      </c>
      <c r="B37" s="115">
        <f>IF(OR($A26="",$E37=""),"",$B26)</f>
      </c>
      <c r="C37" s="116">
        <f>IF(OR($A26="",$E37=""),"",$C26)</f>
      </c>
      <c r="D37" s="117">
        <f>IF(OR($A26="",$E37=""),"",$D26)</f>
      </c>
      <c r="E37" s="69"/>
      <c r="F37" s="297"/>
      <c r="G37" s="82"/>
      <c r="H37" s="82"/>
      <c r="I37" s="244">
        <f>IF($E37="","",IF(OR($C26="A11",$C26="A12",$C26="A13",$C26="B11",$C26="B12",$C26="B13"),"男",IF(OR($C26="A21",$C26="A22",$C26="A23",$C26="B21",$C26="B22",$C26="B23"),"女","")))</f>
      </c>
      <c r="J37" s="129" t="s">
        <v>135</v>
      </c>
      <c r="K37" s="120"/>
      <c r="L37" s="121"/>
      <c r="M37" s="169"/>
      <c r="N37" s="235"/>
      <c r="O37" s="219"/>
      <c r="P37" s="219"/>
      <c r="Q37" s="219"/>
      <c r="T37" s="250" t="s">
        <v>205</v>
      </c>
      <c r="U37" s="250" t="s">
        <v>248</v>
      </c>
      <c r="Y37" s="138"/>
      <c r="Z37" s="138"/>
      <c r="AA37" s="138"/>
      <c r="AB37" s="139"/>
    </row>
    <row r="38" spans="1:28" s="38" customFormat="1" ht="18" customHeight="1" thickBot="1">
      <c r="A38" s="114">
        <f>IF(OR($A26="",$E38=""),"",$C26&amp;$A26&amp;70)</f>
      </c>
      <c r="B38" s="115">
        <f>IF(OR($A26="",$E38=""),"",$B26)</f>
      </c>
      <c r="C38" s="116">
        <f>IF(OR($A26="",$E38=""),"",$C26)</f>
      </c>
      <c r="D38" s="117">
        <f>IF(OR($A26="",$E38=""),"",$D26)</f>
      </c>
      <c r="E38" s="69"/>
      <c r="F38" s="297"/>
      <c r="G38" s="82"/>
      <c r="H38" s="82"/>
      <c r="I38" s="244">
        <f>IF($E38="","",IF(OR($C26="A11",$C26="A12",$C26="A13",$C26="B11",$C26="B12",$C26="B13"),"男",IF(OR($C26="A21",$C26="A22",$C26="A23",$C26="B21",$C26="B22",$C26="B23"),"女","")))</f>
      </c>
      <c r="J38" s="129" t="s">
        <v>136</v>
      </c>
      <c r="K38" s="120"/>
      <c r="L38" s="121"/>
      <c r="M38" s="169"/>
      <c r="N38" s="235"/>
      <c r="O38" s="219"/>
      <c r="P38" s="219"/>
      <c r="Q38" s="219"/>
      <c r="T38" s="250" t="s">
        <v>206</v>
      </c>
      <c r="U38" s="250" t="s">
        <v>249</v>
      </c>
      <c r="Y38" s="19"/>
      <c r="Z38" s="18"/>
      <c r="AA38" s="19"/>
      <c r="AB38" s="1"/>
    </row>
    <row r="39" spans="1:21" s="38" customFormat="1" ht="18" customHeight="1" thickBot="1">
      <c r="A39" s="130">
        <f>IF(OR($A26="",$E39=""),"",$C26&amp;$A26&amp;80)</f>
      </c>
      <c r="B39" s="131">
        <f>IF(OR($A26="",$E39=""),"",$B26)</f>
      </c>
      <c r="C39" s="132">
        <f>IF(OR($A26="",$E39=""),"",$C26)</f>
      </c>
      <c r="D39" s="133">
        <f>IF(OR($A26="",$E39=""),"",$D26)</f>
      </c>
      <c r="E39" s="88"/>
      <c r="F39" s="298"/>
      <c r="G39" s="142"/>
      <c r="H39" s="303"/>
      <c r="I39" s="245">
        <f>IF($E39="","",IF(OR($C26="A11",$C26="A12",$C26="A13",$C26="B11",$C26="B12",$C26="B13"),"男",IF(OR($C26="A21",$C26="A22",$C26="A23",$C26="B21",$C26="B22",$C26="B23"),"女","")))</f>
      </c>
      <c r="J39" s="135" t="s">
        <v>137</v>
      </c>
      <c r="K39" s="136"/>
      <c r="L39" s="137"/>
      <c r="M39" s="170"/>
      <c r="N39" s="238"/>
      <c r="O39" s="219"/>
      <c r="P39" s="219"/>
      <c r="Q39" s="219"/>
      <c r="T39" s="250"/>
      <c r="U39" s="250"/>
    </row>
    <row r="40" spans="1:17" s="38" customFormat="1" ht="27" customHeight="1" thickBot="1" thickTop="1">
      <c r="A40" s="43" t="s">
        <v>76</v>
      </c>
      <c r="B40" s="44" t="s">
        <v>77</v>
      </c>
      <c r="C40" s="45" t="s">
        <v>78</v>
      </c>
      <c r="D40" s="45" t="s">
        <v>58</v>
      </c>
      <c r="E40" s="45" t="s">
        <v>80</v>
      </c>
      <c r="F40" s="46" t="s">
        <v>59</v>
      </c>
      <c r="G40" s="44" t="s">
        <v>70</v>
      </c>
      <c r="H40" s="44" t="s">
        <v>140</v>
      </c>
      <c r="I40" s="47" t="s">
        <v>141</v>
      </c>
      <c r="J40" s="48"/>
      <c r="K40" s="47" t="s">
        <v>61</v>
      </c>
      <c r="L40" s="49"/>
      <c r="M40" s="154"/>
      <c r="N40" s="226" t="s">
        <v>121</v>
      </c>
      <c r="O40" s="219"/>
      <c r="P40" s="219"/>
      <c r="Q40" s="219"/>
    </row>
    <row r="41" spans="1:21" s="38" customFormat="1" ht="18" customHeight="1" thickBot="1">
      <c r="A41" s="52">
        <f>IF(OR($A26="",$B41=""),"",$A26+1)</f>
      </c>
      <c r="B41" s="53"/>
      <c r="C41" s="54">
        <f>IF($B41="","",VLOOKUP($B41,$R$11:$S$24,2,FALSE))</f>
      </c>
      <c r="D41" s="239"/>
      <c r="E41" s="198"/>
      <c r="F41" s="55"/>
      <c r="G41" s="199"/>
      <c r="H41" s="56">
        <f>IF(G41="","",VLOOKUP(G41,$V$11:$W$16,2,FALSE))</f>
      </c>
      <c r="I41" s="203">
        <f>IF($D41="","",$D$8)</f>
      </c>
      <c r="J41" s="210"/>
      <c r="K41" s="203">
        <f>IF($D41="","",$D$9)</f>
      </c>
      <c r="L41" s="57"/>
      <c r="M41" s="155"/>
      <c r="N41" s="227">
        <f>IF(D41="","",D41&amp;"　"&amp;C41&amp;"　"&amp;F41)</f>
      </c>
      <c r="O41" s="219"/>
      <c r="P41" s="219"/>
      <c r="Q41" s="219"/>
      <c r="R41" s="31"/>
      <c r="S41" s="31"/>
      <c r="T41" s="31"/>
      <c r="U41" s="31"/>
    </row>
    <row r="42" spans="1:30" s="38" customFormat="1" ht="18" customHeight="1" thickBot="1">
      <c r="A42" s="264">
        <f>IF(C41="","","５～８人で構成。選手は兼ねることができません。")</f>
      </c>
      <c r="B42" s="276"/>
      <c r="C42" s="276"/>
      <c r="D42" s="176"/>
      <c r="E42" s="61" t="s">
        <v>81</v>
      </c>
      <c r="F42" s="284"/>
      <c r="G42" s="285"/>
      <c r="H42" s="286"/>
      <c r="I42" s="183"/>
      <c r="J42" s="64" t="s">
        <v>142</v>
      </c>
      <c r="K42" s="208">
        <f>K27+1</f>
        <v>3</v>
      </c>
      <c r="L42" s="65"/>
      <c r="M42" s="156"/>
      <c r="N42" s="228"/>
      <c r="O42" s="219"/>
      <c r="P42" s="219"/>
      <c r="Q42" s="219"/>
      <c r="R42" s="31"/>
      <c r="S42" s="31"/>
      <c r="T42" s="31"/>
      <c r="U42" s="31"/>
      <c r="AD42" s="31"/>
    </row>
    <row r="43" spans="1:30" s="38" customFormat="1" ht="18" customHeight="1" thickBot="1">
      <c r="A43" s="265">
        <f>IF(OR(C41="B11",C41="B12",C41="B13",C41="B21",C41="B22",C41="B23"),"Ｂの部は６～８人必要","")</f>
      </c>
      <c r="B43" s="277"/>
      <c r="C43" s="277"/>
      <c r="D43" s="178" t="s">
        <v>143</v>
      </c>
      <c r="E43" s="69"/>
      <c r="F43" s="287"/>
      <c r="G43" s="288"/>
      <c r="H43" s="289"/>
      <c r="I43" s="185"/>
      <c r="J43" s="70" t="s">
        <v>143</v>
      </c>
      <c r="K43" s="200"/>
      <c r="L43" s="20"/>
      <c r="M43" s="172"/>
      <c r="N43" s="229"/>
      <c r="O43" s="219"/>
      <c r="P43" s="219"/>
      <c r="Q43" s="219"/>
      <c r="R43" s="31"/>
      <c r="S43" s="31"/>
      <c r="T43" s="31"/>
      <c r="U43" s="31"/>
      <c r="AD43" s="31"/>
    </row>
    <row r="44" spans="1:30" s="38" customFormat="1" ht="18" customHeight="1" thickBot="1">
      <c r="A44" s="266">
        <f>IF(C41="","","当日３人までの変更可能")</f>
      </c>
      <c r="B44" s="278"/>
      <c r="C44" s="278"/>
      <c r="D44" s="180" t="s">
        <v>84</v>
      </c>
      <c r="E44" s="69"/>
      <c r="F44" s="281"/>
      <c r="G44" s="186"/>
      <c r="H44" s="184"/>
      <c r="I44" s="187"/>
      <c r="J44" s="74" t="s">
        <v>84</v>
      </c>
      <c r="K44" s="200"/>
      <c r="L44" s="159"/>
      <c r="M44" s="160"/>
      <c r="N44" s="229"/>
      <c r="O44" s="219"/>
      <c r="P44" s="219"/>
      <c r="Q44" s="219"/>
      <c r="R44" s="31"/>
      <c r="S44" s="31"/>
      <c r="T44" s="31"/>
      <c r="U44" s="31"/>
      <c r="V44" s="31"/>
      <c r="W44" s="31"/>
      <c r="AD44" s="31"/>
    </row>
    <row r="45" spans="1:30" s="38" customFormat="1" ht="18" customHeight="1" thickBot="1">
      <c r="A45" s="279"/>
      <c r="B45" s="280"/>
      <c r="C45" s="280"/>
      <c r="D45" s="182" t="s">
        <v>85</v>
      </c>
      <c r="E45" s="69"/>
      <c r="F45" s="188"/>
      <c r="G45" s="189"/>
      <c r="H45" s="188"/>
      <c r="I45" s="190"/>
      <c r="J45" s="76" t="s">
        <v>85</v>
      </c>
      <c r="K45" s="77"/>
      <c r="L45" s="141"/>
      <c r="M45" s="161"/>
      <c r="N45" s="229"/>
      <c r="O45" s="219"/>
      <c r="P45" s="219"/>
      <c r="Q45" s="219"/>
      <c r="V45" s="31"/>
      <c r="W45" s="31"/>
      <c r="Y45" s="126"/>
      <c r="Z45" s="126"/>
      <c r="AA45" s="126"/>
      <c r="AB45" s="127"/>
      <c r="AD45" s="31"/>
    </row>
    <row r="46" spans="1:33" s="38" customFormat="1" ht="18" customHeight="1" thickBot="1">
      <c r="A46" s="58" t="s">
        <v>79</v>
      </c>
      <c r="B46" s="59" t="s">
        <v>77</v>
      </c>
      <c r="C46" s="60" t="s">
        <v>78</v>
      </c>
      <c r="D46" s="60" t="s">
        <v>58</v>
      </c>
      <c r="E46" s="60" t="s">
        <v>82</v>
      </c>
      <c r="F46" s="63" t="s">
        <v>83</v>
      </c>
      <c r="G46" s="386" t="s">
        <v>11</v>
      </c>
      <c r="H46" s="63" t="s">
        <v>144</v>
      </c>
      <c r="I46" s="62" t="s">
        <v>145</v>
      </c>
      <c r="J46" s="64" t="s">
        <v>142</v>
      </c>
      <c r="K46" s="79"/>
      <c r="L46" s="80"/>
      <c r="M46" s="161"/>
      <c r="N46" s="228"/>
      <c r="O46" s="219"/>
      <c r="P46" s="219"/>
      <c r="Q46" s="219"/>
      <c r="V46" s="31"/>
      <c r="W46" s="31"/>
      <c r="Y46" s="126"/>
      <c r="Z46" s="126"/>
      <c r="AA46" s="126"/>
      <c r="AB46" s="127"/>
      <c r="AD46" s="31"/>
      <c r="AG46" s="31"/>
    </row>
    <row r="47" spans="1:33" s="38" customFormat="1" ht="18" customHeight="1" thickBot="1">
      <c r="A47" s="66">
        <f>IF($A41="","",$C41&amp;$A41&amp;10)</f>
      </c>
      <c r="B47" s="67">
        <f>IF($B41="","",$B41)</f>
      </c>
      <c r="C47" s="68">
        <f>IF($C41="","",$C41)</f>
      </c>
      <c r="D47" s="81">
        <f>IF($D41="","",$D41)</f>
      </c>
      <c r="E47" s="201"/>
      <c r="F47" s="296"/>
      <c r="G47" s="242"/>
      <c r="H47" s="82"/>
      <c r="I47" s="230">
        <f>IF(OR($C41="A11",$C41="A12",$C41="A13",$C41="B11",$C41="B12",$C41="B13"),"男",IF(OR($C41="A21",$C41="A22",$C41="A23",$C41="B21",$C41="B22",$C41="B23"),"女",""))</f>
      </c>
      <c r="J47" s="206" t="s">
        <v>130</v>
      </c>
      <c r="K47" s="200"/>
      <c r="L47" s="162"/>
      <c r="M47" s="158"/>
      <c r="N47" s="228"/>
      <c r="O47" s="219"/>
      <c r="P47" s="219"/>
      <c r="Q47" s="219"/>
      <c r="V47" s="31"/>
      <c r="W47" s="31"/>
      <c r="Y47" s="126"/>
      <c r="Z47" s="126"/>
      <c r="AA47" s="126"/>
      <c r="AB47" s="127"/>
      <c r="AD47" s="31"/>
      <c r="AG47" s="31"/>
    </row>
    <row r="48" spans="1:28" s="38" customFormat="1" ht="18" customHeight="1" thickBot="1">
      <c r="A48" s="71">
        <f>IF($A41="","",$C41&amp;$A41&amp;20)</f>
      </c>
      <c r="B48" s="72">
        <f>IF($B41="","",$B41)</f>
      </c>
      <c r="C48" s="73">
        <f>IF($C41="","",$C41)</f>
      </c>
      <c r="D48" s="83">
        <f>IF($D41="","",$D41)</f>
      </c>
      <c r="E48" s="69"/>
      <c r="F48" s="297"/>
      <c r="G48" s="82"/>
      <c r="H48" s="82"/>
      <c r="I48" s="231">
        <f>IF(OR($C41="A11",$C41="A12",$C41="A13",$C41="B11",$C41="B12",$C41="B13"),"男",IF(OR($C41="A21",$C41="A22",$C41="A23",$C41="B21",$C41="B22",$C41="B23"),"女",""))</f>
      </c>
      <c r="J48" s="207" t="s">
        <v>131</v>
      </c>
      <c r="K48" s="77"/>
      <c r="L48" s="78"/>
      <c r="M48" s="156"/>
      <c r="N48" s="228"/>
      <c r="O48" s="219"/>
      <c r="P48" s="219"/>
      <c r="Q48" s="219"/>
      <c r="Y48" s="126"/>
      <c r="Z48" s="126"/>
      <c r="AA48" s="126"/>
      <c r="AB48" s="127"/>
    </row>
    <row r="49" spans="1:21" s="38" customFormat="1" ht="18" customHeight="1" thickBot="1">
      <c r="A49" s="71">
        <f>IF($A41="","",$C41&amp;$A41&amp;30)</f>
      </c>
      <c r="B49" s="72">
        <f>IF($B41="","",$B41)</f>
      </c>
      <c r="C49" s="73">
        <f>IF($C41="","",$C41)</f>
      </c>
      <c r="D49" s="83">
        <f>IF($D41="","",$D41)</f>
      </c>
      <c r="E49" s="69"/>
      <c r="F49" s="297"/>
      <c r="G49" s="82"/>
      <c r="H49" s="53"/>
      <c r="I49" s="231">
        <f>IF(OR($C41="A11",$C41="A12",$C41="A13",$C41="B11",$C41="B12",$C41="B13"),"男",IF(OR($C41="A21",$C41="A22",$C41="A23",$C41="B21",$C41="B22",$C41="B23"),"女",""))</f>
      </c>
      <c r="J49" s="207" t="s">
        <v>132</v>
      </c>
      <c r="K49" s="77"/>
      <c r="L49" s="78"/>
      <c r="M49" s="156"/>
      <c r="N49" s="228"/>
      <c r="O49" s="219"/>
      <c r="P49" s="219"/>
      <c r="Q49" s="219"/>
      <c r="R49" s="31"/>
      <c r="S49" s="31"/>
      <c r="T49" s="31"/>
      <c r="U49" s="31"/>
    </row>
    <row r="50" spans="1:21" s="38" customFormat="1" ht="18" customHeight="1" thickBot="1">
      <c r="A50" s="71">
        <f>IF($A41="","",$C41&amp;$A41&amp;40)</f>
      </c>
      <c r="B50" s="72">
        <f>IF($B41="","",$B41)</f>
      </c>
      <c r="C50" s="73">
        <f>IF($C41="","",$C41)</f>
      </c>
      <c r="D50" s="83">
        <f>IF($D41="","",$D41)</f>
      </c>
      <c r="E50" s="69"/>
      <c r="F50" s="297"/>
      <c r="G50" s="82"/>
      <c r="H50" s="82"/>
      <c r="I50" s="231">
        <f>IF(OR($C41="A11",$C41="A12",$C41="A13",$C41="B11",$C41="B12",$C41="B13"),"男",IF(OR($C41="A21",$C41="A22",$C41="A23",$C41="B21",$C41="B22",$C41="B23"),"女",""))</f>
      </c>
      <c r="J50" s="207" t="s">
        <v>133</v>
      </c>
      <c r="K50" s="77"/>
      <c r="L50" s="157"/>
      <c r="M50" s="156"/>
      <c r="N50" s="228"/>
      <c r="O50" s="219"/>
      <c r="P50" s="219"/>
      <c r="Q50" s="219"/>
      <c r="R50" s="31"/>
      <c r="S50" s="31"/>
      <c r="T50" s="31"/>
      <c r="U50" s="31"/>
    </row>
    <row r="51" spans="1:17" s="38" customFormat="1" ht="18" customHeight="1" thickBot="1">
      <c r="A51" s="71">
        <f>IF($A41="","",$C41&amp;$A41&amp;50)</f>
      </c>
      <c r="B51" s="72">
        <f>IF($B41="","",$B41)</f>
      </c>
      <c r="C51" s="73">
        <f>IF($C41="","",$C41)</f>
      </c>
      <c r="D51" s="83">
        <f>IF($D41="","",$D41)</f>
      </c>
      <c r="E51" s="69"/>
      <c r="F51" s="297"/>
      <c r="G51" s="82"/>
      <c r="H51" s="82"/>
      <c r="I51" s="231">
        <f>IF(OR($C41="A11",$C41="A12",$C41="A13",$C41="B11",$C41="B12",$C41="B13"),"男",IF(OR($C41="A21",$C41="A22",$C41="A23",$C41="B21",$C41="B22",$C41="B23"),"女",""))</f>
      </c>
      <c r="J51" s="207" t="s">
        <v>134</v>
      </c>
      <c r="K51" s="77"/>
      <c r="L51" s="78"/>
      <c r="M51" s="156"/>
      <c r="N51" s="228"/>
      <c r="O51" s="219"/>
      <c r="P51" s="219"/>
      <c r="Q51" s="219"/>
    </row>
    <row r="52" spans="1:48" ht="18" customHeight="1" thickBot="1">
      <c r="A52" s="71">
        <f>IF(OR($A41="",$E52=""),"",$C41&amp;$A41&amp;60)</f>
      </c>
      <c r="B52" s="72">
        <f>IF(OR($A41="",$E52=""),"",$B41)</f>
      </c>
      <c r="C52" s="73">
        <f>IF(OR($A41="",$E52=""),"",$C41)</f>
      </c>
      <c r="D52" s="83">
        <f>IF(OR($A41="",$E52=""),"",$D41)</f>
      </c>
      <c r="E52" s="69"/>
      <c r="F52" s="297"/>
      <c r="G52" s="82"/>
      <c r="H52" s="82"/>
      <c r="I52" s="231">
        <f>IF($E52="","",IF(OR($C41="A11",$C41="A12",$C41="A13",$C41="B11",$C41="B12",$C41="B13"),"男",IF(OR($C41="A21",$C41="A22",$C41="A23",$C41="B21",$C41="B22",$C41="B23"),"女","")))</f>
      </c>
      <c r="J52" s="207" t="s">
        <v>135</v>
      </c>
      <c r="K52" s="77"/>
      <c r="L52" s="78"/>
      <c r="M52" s="156"/>
      <c r="N52" s="228"/>
      <c r="O52" s="219"/>
      <c r="P52" s="219"/>
      <c r="Q52" s="219"/>
      <c r="R52" s="38"/>
      <c r="S52" s="38"/>
      <c r="T52" s="38"/>
      <c r="U52" s="38"/>
      <c r="X52" s="38"/>
      <c r="Y52" s="38"/>
      <c r="Z52" s="38"/>
      <c r="AA52" s="38"/>
      <c r="AB52" s="38"/>
      <c r="AC52" s="38"/>
      <c r="AD52" s="38"/>
      <c r="AE52" s="38"/>
      <c r="AF52" s="38"/>
      <c r="AH52" s="38"/>
      <c r="AI52" s="38"/>
      <c r="AJ52" s="38"/>
      <c r="AK52" s="38"/>
      <c r="AL52" s="38"/>
      <c r="AM52" s="38"/>
      <c r="AN52" s="38"/>
      <c r="AO52" s="38"/>
      <c r="AP52" s="38"/>
      <c r="AQ52" s="38"/>
      <c r="AR52" s="38"/>
      <c r="AS52" s="38"/>
      <c r="AT52" s="38"/>
      <c r="AU52" s="38"/>
      <c r="AV52" s="38"/>
    </row>
    <row r="53" spans="1:48" ht="18" customHeight="1" thickBot="1">
      <c r="A53" s="71">
        <f>IF(OR($A41="",$E53=""),"",$C41&amp;$A41&amp;70)</f>
      </c>
      <c r="B53" s="72">
        <f>IF(OR($A41="",$E53=""),"",$B41)</f>
      </c>
      <c r="C53" s="73">
        <f>IF(OR($A41="",$E53=""),"",$C41)</f>
      </c>
      <c r="D53" s="83">
        <f>IF(OR($A41="",$E53=""),"",$D41)</f>
      </c>
      <c r="E53" s="69"/>
      <c r="F53" s="297"/>
      <c r="G53" s="82"/>
      <c r="H53" s="82"/>
      <c r="I53" s="231">
        <f>IF($E53="","",IF(OR($C41="A11",$C41="A12",$C41="A13",$C41="B11",$C41="B12",$C41="B13"),"男",IF(OR($C41="A21",$C41="A22",$C41="A23",$C41="B21",$C41="B22",$C41="B23"),"女","")))</f>
      </c>
      <c r="J53" s="207" t="s">
        <v>136</v>
      </c>
      <c r="K53" s="77"/>
      <c r="L53" s="78"/>
      <c r="M53" s="156"/>
      <c r="N53" s="228"/>
      <c r="O53" s="219"/>
      <c r="P53" s="219"/>
      <c r="Q53" s="219"/>
      <c r="R53" s="38"/>
      <c r="S53" s="38"/>
      <c r="T53" s="38"/>
      <c r="U53" s="38"/>
      <c r="AD53" s="38"/>
      <c r="AE53" s="38"/>
      <c r="AF53" s="38"/>
      <c r="AH53" s="38"/>
      <c r="AI53" s="38"/>
      <c r="AJ53" s="38"/>
      <c r="AK53" s="38"/>
      <c r="AL53" s="38"/>
      <c r="AM53" s="38"/>
      <c r="AN53" s="38"/>
      <c r="AO53" s="38"/>
      <c r="AP53" s="38"/>
      <c r="AQ53" s="38"/>
      <c r="AR53" s="38"/>
      <c r="AS53" s="38"/>
      <c r="AT53" s="38"/>
      <c r="AU53" s="38"/>
      <c r="AV53" s="38"/>
    </row>
    <row r="54" spans="1:48" s="38" customFormat="1" ht="18" customHeight="1" thickBot="1">
      <c r="A54" s="84">
        <f>IF(OR($A41="",$E54=""),"",$C41&amp;$A41&amp;80)</f>
      </c>
      <c r="B54" s="85">
        <f>IF(OR($A41="",$E54=""),"",$B41)</f>
      </c>
      <c r="C54" s="86">
        <f>IF(OR($A41="",$E54=""),"",$C41)</f>
      </c>
      <c r="D54" s="87">
        <f>IF(OR($A41="",$E54=""),"",$D41)</f>
      </c>
      <c r="E54" s="88"/>
      <c r="F54" s="298"/>
      <c r="G54" s="142"/>
      <c r="H54" s="303"/>
      <c r="I54" s="232">
        <f>IF($E54="","",IF(OR($C41="A11",$C41="A12",$C41="A13",$C41="B11",$C41="B12",$C41="B13"),"男",IF(OR($C41="A21",$C41="A22",$C41="A23",$C41="B21",$C41="B22",$C41="B23"),"女","")))</f>
      </c>
      <c r="J54" s="246" t="s">
        <v>137</v>
      </c>
      <c r="K54" s="89"/>
      <c r="L54" s="90"/>
      <c r="M54" s="163"/>
      <c r="N54" s="233"/>
      <c r="O54" s="219"/>
      <c r="P54" s="219"/>
      <c r="Q54" s="219"/>
      <c r="X54" s="31"/>
      <c r="Y54" s="31"/>
      <c r="Z54" s="31"/>
      <c r="AA54" s="31"/>
      <c r="AB54" s="31"/>
      <c r="AC54" s="31"/>
      <c r="AG54" s="31"/>
      <c r="AH54" s="31"/>
      <c r="AI54" s="31"/>
      <c r="AJ54" s="31"/>
      <c r="AK54" s="31"/>
      <c r="AL54" s="31"/>
      <c r="AM54" s="31"/>
      <c r="AN54" s="31"/>
      <c r="AO54" s="31"/>
      <c r="AP54" s="31"/>
      <c r="AQ54" s="31"/>
      <c r="AR54" s="31"/>
      <c r="AS54" s="31"/>
      <c r="AT54" s="31"/>
      <c r="AU54" s="31"/>
      <c r="AV54" s="31"/>
    </row>
    <row r="55" spans="1:48" s="38" customFormat="1" ht="27" customHeight="1" thickBot="1" thickTop="1">
      <c r="A55" s="91" t="s">
        <v>76</v>
      </c>
      <c r="B55" s="92" t="s">
        <v>57</v>
      </c>
      <c r="C55" s="93" t="s">
        <v>123</v>
      </c>
      <c r="D55" s="93" t="s">
        <v>58</v>
      </c>
      <c r="E55" s="93" t="s">
        <v>124</v>
      </c>
      <c r="F55" s="94" t="s">
        <v>59</v>
      </c>
      <c r="G55" s="92" t="s">
        <v>70</v>
      </c>
      <c r="H55" s="92" t="s">
        <v>126</v>
      </c>
      <c r="I55" s="95" t="s">
        <v>141</v>
      </c>
      <c r="J55" s="96"/>
      <c r="K55" s="95" t="s">
        <v>61</v>
      </c>
      <c r="L55" s="97"/>
      <c r="M55" s="164"/>
      <c r="N55" s="226" t="s">
        <v>121</v>
      </c>
      <c r="O55" s="219"/>
      <c r="P55" s="219"/>
      <c r="Q55" s="218"/>
      <c r="R55" s="31"/>
      <c r="S55" s="31"/>
      <c r="T55" s="31"/>
      <c r="U55" s="31"/>
      <c r="X55" s="31"/>
      <c r="Y55" s="31"/>
      <c r="Z55" s="31"/>
      <c r="AA55" s="31"/>
      <c r="AB55" s="31"/>
      <c r="AC55" s="31"/>
      <c r="AG55" s="31"/>
      <c r="AH55" s="31"/>
      <c r="AI55" s="31"/>
      <c r="AJ55" s="31"/>
      <c r="AK55" s="31"/>
      <c r="AL55" s="31"/>
      <c r="AM55" s="31"/>
      <c r="AN55" s="31"/>
      <c r="AO55" s="31"/>
      <c r="AP55" s="31"/>
      <c r="AQ55" s="31"/>
      <c r="AR55" s="31"/>
      <c r="AS55" s="31"/>
      <c r="AT55" s="31"/>
      <c r="AU55" s="31"/>
      <c r="AV55" s="31"/>
    </row>
    <row r="56" spans="1:30" s="38" customFormat="1" ht="18" customHeight="1" thickBot="1">
      <c r="A56" s="98">
        <f>IF(OR($A41="",$B56=""),"",$A41+1)</f>
      </c>
      <c r="B56" s="53"/>
      <c r="C56" s="99">
        <f>IF($B56="","",VLOOKUP($B56,$R$11:$S$24,2,FALSE))</f>
      </c>
      <c r="D56" s="239"/>
      <c r="E56" s="198"/>
      <c r="F56" s="55"/>
      <c r="G56" s="199"/>
      <c r="H56" s="100">
        <f>IF(G56="","",VLOOKUP(G56,$V$11:$W$16,2,FALSE))</f>
      </c>
      <c r="I56" s="203">
        <f>IF($D56="","",$D$8)</f>
      </c>
      <c r="J56" s="210"/>
      <c r="K56" s="203">
        <f>IF($D56="","",$D$9)</f>
      </c>
      <c r="L56" s="57"/>
      <c r="M56" s="165"/>
      <c r="N56" s="227">
        <f>IF(D56="","",D56&amp;"　"&amp;C56&amp;"　"&amp;F56)</f>
      </c>
      <c r="O56" s="219"/>
      <c r="P56" s="219"/>
      <c r="Q56" s="218"/>
      <c r="R56" s="31"/>
      <c r="S56" s="31"/>
      <c r="T56" s="31"/>
      <c r="U56" s="31"/>
      <c r="X56" s="31"/>
      <c r="Y56" s="31"/>
      <c r="Z56" s="31"/>
      <c r="AA56" s="31"/>
      <c r="AB56" s="31"/>
      <c r="AC56" s="31"/>
      <c r="AD56" s="31"/>
    </row>
    <row r="57" spans="1:30" s="38" customFormat="1" ht="18" customHeight="1" thickBot="1">
      <c r="A57" s="268">
        <f>IF(C56="","","５～８人で構成。選手は兼ねることができません。")</f>
      </c>
      <c r="B57" s="269"/>
      <c r="C57" s="269"/>
      <c r="D57" s="191"/>
      <c r="E57" s="104" t="s">
        <v>66</v>
      </c>
      <c r="F57" s="293"/>
      <c r="G57" s="294"/>
      <c r="H57" s="295"/>
      <c r="I57" s="192"/>
      <c r="J57" s="107" t="s">
        <v>142</v>
      </c>
      <c r="K57" s="209">
        <f>K42+1</f>
        <v>4</v>
      </c>
      <c r="L57" s="108"/>
      <c r="M57" s="173"/>
      <c r="N57" s="234"/>
      <c r="O57" s="219"/>
      <c r="P57" s="219"/>
      <c r="Q57" s="219"/>
      <c r="R57" s="31"/>
      <c r="S57" s="31"/>
      <c r="T57" s="31"/>
      <c r="U57" s="31"/>
      <c r="X57" s="31"/>
      <c r="Y57" s="31"/>
      <c r="Z57" s="31"/>
      <c r="AA57" s="31"/>
      <c r="AB57" s="31"/>
      <c r="AC57" s="31"/>
      <c r="AD57" s="31"/>
    </row>
    <row r="58" spans="1:48" ht="18" customHeight="1" thickBot="1">
      <c r="A58" s="270">
        <f>IF(OR(C56="B11",C56="B12",C56="B13",C56="B21",C56="B22",C56="B23"),"Ｂの部は６～８人必要","")</f>
      </c>
      <c r="B58" s="271"/>
      <c r="C58" s="271"/>
      <c r="D58" s="211" t="s">
        <v>67</v>
      </c>
      <c r="E58" s="69"/>
      <c r="F58" s="290"/>
      <c r="G58" s="291"/>
      <c r="H58" s="292"/>
      <c r="I58" s="193"/>
      <c r="J58" s="113" t="s">
        <v>143</v>
      </c>
      <c r="K58" s="202"/>
      <c r="L58" s="144"/>
      <c r="M58" s="174"/>
      <c r="N58" s="234"/>
      <c r="O58" s="219"/>
      <c r="P58" s="219"/>
      <c r="Q58" s="219"/>
      <c r="AE58" s="38"/>
      <c r="AF58" s="38"/>
      <c r="AG58" s="38"/>
      <c r="AH58" s="38"/>
      <c r="AI58" s="38"/>
      <c r="AJ58" s="38"/>
      <c r="AK58" s="38"/>
      <c r="AL58" s="38"/>
      <c r="AM58" s="38"/>
      <c r="AN58" s="38"/>
      <c r="AO58" s="38"/>
      <c r="AP58" s="38"/>
      <c r="AQ58" s="38"/>
      <c r="AR58" s="38"/>
      <c r="AS58" s="38"/>
      <c r="AT58" s="38"/>
      <c r="AU58" s="38"/>
      <c r="AV58" s="38"/>
    </row>
    <row r="59" spans="1:48" ht="18" customHeight="1" thickBot="1">
      <c r="A59" s="272">
        <f>IF(C56="","","当日３人までの変更可能")</f>
      </c>
      <c r="B59" s="273"/>
      <c r="C59" s="273"/>
      <c r="D59" s="212" t="s">
        <v>84</v>
      </c>
      <c r="E59" s="69"/>
      <c r="F59" s="282"/>
      <c r="G59" s="283"/>
      <c r="H59" s="282"/>
      <c r="I59" s="194"/>
      <c r="J59" s="118" t="s">
        <v>84</v>
      </c>
      <c r="K59" s="202"/>
      <c r="L59" s="143"/>
      <c r="M59" s="167"/>
      <c r="N59" s="234"/>
      <c r="O59" s="219"/>
      <c r="P59" s="219"/>
      <c r="Q59" s="219"/>
      <c r="R59" s="38"/>
      <c r="S59" s="38"/>
      <c r="T59" s="38"/>
      <c r="U59" s="38"/>
      <c r="X59" s="38"/>
      <c r="Y59" s="126"/>
      <c r="Z59" s="126"/>
      <c r="AA59" s="126"/>
      <c r="AB59" s="127"/>
      <c r="AC59" s="38"/>
      <c r="AE59" s="38"/>
      <c r="AF59" s="38"/>
      <c r="AG59" s="38"/>
      <c r="AH59" s="38"/>
      <c r="AI59" s="38"/>
      <c r="AJ59" s="38"/>
      <c r="AK59" s="38"/>
      <c r="AL59" s="38"/>
      <c r="AM59" s="38"/>
      <c r="AN59" s="38"/>
      <c r="AO59" s="38"/>
      <c r="AP59" s="38"/>
      <c r="AQ59" s="38"/>
      <c r="AR59" s="38"/>
      <c r="AS59" s="38"/>
      <c r="AT59" s="38"/>
      <c r="AU59" s="38"/>
      <c r="AV59" s="38"/>
    </row>
    <row r="60" spans="1:32" ht="18" customHeight="1" thickBot="1">
      <c r="A60" s="274"/>
      <c r="B60" s="275"/>
      <c r="C60" s="275"/>
      <c r="D60" s="213" t="s">
        <v>85</v>
      </c>
      <c r="E60" s="69"/>
      <c r="F60" s="195"/>
      <c r="G60" s="196"/>
      <c r="H60" s="195"/>
      <c r="I60" s="197"/>
      <c r="J60" s="119" t="s">
        <v>85</v>
      </c>
      <c r="K60" s="120"/>
      <c r="L60" s="121"/>
      <c r="M60" s="168"/>
      <c r="N60" s="234"/>
      <c r="O60" s="219"/>
      <c r="P60" s="219"/>
      <c r="Q60" s="219"/>
      <c r="R60" s="38"/>
      <c r="S60" s="38"/>
      <c r="T60" s="38"/>
      <c r="U60" s="38"/>
      <c r="X60" s="38"/>
      <c r="Y60" s="126"/>
      <c r="Z60" s="126"/>
      <c r="AA60" s="126"/>
      <c r="AB60" s="127"/>
      <c r="AC60" s="38"/>
      <c r="AE60" s="38"/>
      <c r="AF60" s="38"/>
    </row>
    <row r="61" spans="1:32" ht="18" customHeight="1" thickBot="1">
      <c r="A61" s="101" t="s">
        <v>79</v>
      </c>
      <c r="B61" s="102" t="s">
        <v>57</v>
      </c>
      <c r="C61" s="103" t="s">
        <v>129</v>
      </c>
      <c r="D61" s="103" t="s">
        <v>58</v>
      </c>
      <c r="E61" s="103" t="s">
        <v>69</v>
      </c>
      <c r="F61" s="106" t="s">
        <v>12</v>
      </c>
      <c r="G61" s="387" t="s">
        <v>11</v>
      </c>
      <c r="H61" s="105" t="s">
        <v>75</v>
      </c>
      <c r="I61" s="105" t="s">
        <v>146</v>
      </c>
      <c r="J61" s="107" t="s">
        <v>142</v>
      </c>
      <c r="K61" s="122"/>
      <c r="L61" s="123"/>
      <c r="M61" s="168"/>
      <c r="N61" s="234"/>
      <c r="O61" s="219"/>
      <c r="P61" s="219"/>
      <c r="Q61" s="218"/>
      <c r="R61" s="38"/>
      <c r="S61" s="38"/>
      <c r="T61" s="38"/>
      <c r="U61" s="38"/>
      <c r="X61" s="38"/>
      <c r="Y61" s="126"/>
      <c r="Z61" s="126"/>
      <c r="AA61" s="126"/>
      <c r="AB61" s="127"/>
      <c r="AC61" s="38"/>
      <c r="AE61" s="38"/>
      <c r="AF61" s="38"/>
    </row>
    <row r="62" spans="1:48" s="38" customFormat="1" ht="18" customHeight="1" thickBot="1">
      <c r="A62" s="109">
        <f>IF($A56="","",$C56&amp;$A56&amp;10)</f>
      </c>
      <c r="B62" s="110">
        <f>IF($B56="","",$B56)</f>
      </c>
      <c r="C62" s="111">
        <f>IF($C56="","",$C56)</f>
      </c>
      <c r="D62" s="112">
        <f>IF($D56="","",$D56)</f>
      </c>
      <c r="E62" s="201"/>
      <c r="F62" s="296"/>
      <c r="G62" s="82"/>
      <c r="H62" s="82"/>
      <c r="I62" s="243">
        <f>IF(OR($C56="A11",$C56="A12",$C56="A13",$C56="B11",$C56="B12",$C56="B13"),"男",IF(OR($C56="A21",$C56="A22",$C56="A23",$C56="B21",$C56="B22",$C56="B23"),"女",""))</f>
      </c>
      <c r="J62" s="125" t="s">
        <v>130</v>
      </c>
      <c r="K62" s="202"/>
      <c r="L62" s="145"/>
      <c r="M62" s="166"/>
      <c r="N62" s="235"/>
      <c r="O62" s="219"/>
      <c r="P62" s="219"/>
      <c r="Q62" s="218"/>
      <c r="Y62" s="126"/>
      <c r="Z62" s="126"/>
      <c r="AA62" s="126"/>
      <c r="AB62" s="127"/>
      <c r="AD62" s="31"/>
      <c r="AG62" s="31"/>
      <c r="AH62" s="31"/>
      <c r="AI62" s="31"/>
      <c r="AJ62" s="31"/>
      <c r="AK62" s="31"/>
      <c r="AL62" s="31"/>
      <c r="AM62" s="31"/>
      <c r="AN62" s="31"/>
      <c r="AO62" s="31"/>
      <c r="AP62" s="31"/>
      <c r="AQ62" s="31"/>
      <c r="AR62" s="31"/>
      <c r="AS62" s="31"/>
      <c r="AT62" s="31"/>
      <c r="AU62" s="31"/>
      <c r="AV62" s="31"/>
    </row>
    <row r="63" spans="1:48" s="38" customFormat="1" ht="18" customHeight="1" thickBot="1">
      <c r="A63" s="114">
        <f>IF($A56="","",$C56&amp;$A56&amp;20)</f>
      </c>
      <c r="B63" s="115">
        <f>IF($B56="","",$B56)</f>
      </c>
      <c r="C63" s="116">
        <f>IF($C56="","",$C56)</f>
      </c>
      <c r="D63" s="117">
        <f>IF($D56="","",$D56)</f>
      </c>
      <c r="E63" s="69"/>
      <c r="F63" s="297"/>
      <c r="G63" s="82"/>
      <c r="H63" s="82"/>
      <c r="I63" s="244">
        <f>IF(OR($C56="A11",$C56="A12",$C56="A13",$C56="B11",$C56="B12",$C56="B13"),"男",IF(OR($C56="A21",$C56="A22",$C56="A23",$C56="B21",$C56="B22",$C56="B23"),"女",""))</f>
      </c>
      <c r="J63" s="129" t="s">
        <v>131</v>
      </c>
      <c r="K63" s="120"/>
      <c r="L63" s="121"/>
      <c r="M63" s="169"/>
      <c r="N63" s="235"/>
      <c r="O63" s="219"/>
      <c r="P63" s="219"/>
      <c r="Q63" s="218"/>
      <c r="R63" s="31"/>
      <c r="S63" s="31"/>
      <c r="T63" s="31"/>
      <c r="U63" s="31"/>
      <c r="AD63" s="31"/>
      <c r="AG63" s="31"/>
      <c r="AH63" s="31"/>
      <c r="AI63" s="31"/>
      <c r="AJ63" s="31"/>
      <c r="AK63" s="31"/>
      <c r="AL63" s="31"/>
      <c r="AM63" s="31"/>
      <c r="AN63" s="31"/>
      <c r="AO63" s="31"/>
      <c r="AP63" s="31"/>
      <c r="AQ63" s="31"/>
      <c r="AR63" s="31"/>
      <c r="AS63" s="31"/>
      <c r="AT63" s="31"/>
      <c r="AU63" s="31"/>
      <c r="AV63" s="31"/>
    </row>
    <row r="64" spans="1:33" s="38" customFormat="1" ht="18" customHeight="1" thickBot="1">
      <c r="A64" s="114">
        <f>IF($A56="","",$C56&amp;$A56&amp;30)</f>
      </c>
      <c r="B64" s="115">
        <f>IF($B56="","",$B56)</f>
      </c>
      <c r="C64" s="116">
        <f>IF($C56="","",$C56)</f>
      </c>
      <c r="D64" s="117">
        <f>IF($D56="","",$D56)</f>
      </c>
      <c r="E64" s="69"/>
      <c r="F64" s="297"/>
      <c r="G64" s="82"/>
      <c r="H64" s="53"/>
      <c r="I64" s="244">
        <f>IF(OR($C56="A11",$C56="A12",$C56="A13",$C56="B11",$C56="B12",$C56="B13"),"男",IF(OR($C56="A21",$C56="A22",$C56="A23",$C56="B21",$C56="B22",$C56="B23"),"女",""))</f>
      </c>
      <c r="J64" s="129" t="s">
        <v>132</v>
      </c>
      <c r="K64" s="120"/>
      <c r="L64" s="121"/>
      <c r="M64" s="169"/>
      <c r="N64" s="235"/>
      <c r="O64" s="219"/>
      <c r="P64" s="219"/>
      <c r="Q64" s="218"/>
      <c r="R64" s="31"/>
      <c r="S64" s="31"/>
      <c r="T64" s="31"/>
      <c r="U64" s="31"/>
      <c r="AD64" s="31"/>
      <c r="AG64" s="31"/>
    </row>
    <row r="65" spans="1:33" s="38" customFormat="1" ht="18" customHeight="1" thickBot="1">
      <c r="A65" s="114">
        <f>IF($A56="","",$C56&amp;$A56&amp;40)</f>
      </c>
      <c r="B65" s="115">
        <f>IF($B56="","",$B56)</f>
      </c>
      <c r="C65" s="116">
        <f>IF($C56="","",$C56)</f>
      </c>
      <c r="D65" s="117">
        <f>IF($D56="","",$D56)</f>
      </c>
      <c r="E65" s="69"/>
      <c r="F65" s="297"/>
      <c r="G65" s="82"/>
      <c r="H65" s="82"/>
      <c r="I65" s="244">
        <f>IF(OR($C56="A11",$C56="A12",$C56="A13",$C56="B11",$C56="B12",$C56="B13"),"男",IF(OR($C56="A21",$C56="A22",$C56="A23",$C56="B21",$C56="B22",$C56="B23"),"女",""))</f>
      </c>
      <c r="J65" s="129" t="s">
        <v>133</v>
      </c>
      <c r="K65" s="120"/>
      <c r="L65" s="144"/>
      <c r="M65" s="169"/>
      <c r="N65" s="235"/>
      <c r="O65" s="219"/>
      <c r="P65" s="219"/>
      <c r="Q65" s="219"/>
      <c r="AD65" s="31"/>
      <c r="AG65" s="31"/>
    </row>
    <row r="66" spans="1:48" ht="18" customHeight="1" thickBot="1">
      <c r="A66" s="114">
        <f>IF($A56="","",$C56&amp;$A56&amp;50)</f>
      </c>
      <c r="B66" s="115">
        <f>IF($B56="","",$B56)</f>
      </c>
      <c r="C66" s="116">
        <f>IF($C56="","",$C56)</f>
      </c>
      <c r="D66" s="117">
        <f>IF($D56="","",$D56)</f>
      </c>
      <c r="E66" s="69"/>
      <c r="F66" s="297"/>
      <c r="G66" s="82"/>
      <c r="H66" s="82"/>
      <c r="I66" s="244">
        <f>IF(OR($C56="A11",$C56="A12",$C56="A13",$C56="B11",$C56="B12",$C56="B13"),"男",IF(OR($C56="A21",$C56="A22",$C56="A23",$C56="B21",$C56="B22",$C56="B23"),"女",""))</f>
      </c>
      <c r="J66" s="129" t="s">
        <v>134</v>
      </c>
      <c r="K66" s="120"/>
      <c r="L66" s="121"/>
      <c r="M66" s="169"/>
      <c r="N66" s="235"/>
      <c r="O66" s="219"/>
      <c r="P66" s="219"/>
      <c r="Q66" s="219"/>
      <c r="R66" s="38"/>
      <c r="S66" s="38"/>
      <c r="T66" s="38"/>
      <c r="U66" s="38"/>
      <c r="X66" s="38"/>
      <c r="Y66" s="38"/>
      <c r="Z66" s="38"/>
      <c r="AA66" s="38"/>
      <c r="AB66" s="38"/>
      <c r="AC66" s="38"/>
      <c r="AD66" s="38"/>
      <c r="AE66" s="38"/>
      <c r="AF66" s="38"/>
      <c r="AH66" s="38"/>
      <c r="AI66" s="38"/>
      <c r="AJ66" s="38"/>
      <c r="AK66" s="38"/>
      <c r="AL66" s="38"/>
      <c r="AM66" s="38"/>
      <c r="AN66" s="38"/>
      <c r="AO66" s="38"/>
      <c r="AP66" s="38"/>
      <c r="AQ66" s="38"/>
      <c r="AR66" s="38"/>
      <c r="AS66" s="38"/>
      <c r="AT66" s="38"/>
      <c r="AU66" s="38"/>
      <c r="AV66" s="38"/>
    </row>
    <row r="67" spans="1:48" ht="18" customHeight="1" thickBot="1">
      <c r="A67" s="114">
        <f>IF(OR($A56="",$E67=""),"",$C56&amp;$A56&amp;60)</f>
      </c>
      <c r="B67" s="115">
        <f>IF(OR($A56="",$E67=""),"",$B56)</f>
      </c>
      <c r="C67" s="116">
        <f>IF(OR($A56="",$E67=""),"",$C56)</f>
      </c>
      <c r="D67" s="117">
        <f>IF(OR($A56="",$E67=""),"",$D56)</f>
      </c>
      <c r="E67" s="69"/>
      <c r="F67" s="297"/>
      <c r="G67" s="82"/>
      <c r="H67" s="82"/>
      <c r="I67" s="244">
        <f>IF($E67="","",IF(OR($C56="A11",$C56="A12",$C56="A13",$C56="B11",$C56="B12",$C56="B13"),"男",IF(OR($C56="A21",$C56="A22",$C56="A23",$C56="B21",$C56="B22",$C56="B23"),"女","")))</f>
      </c>
      <c r="J67" s="129" t="s">
        <v>135</v>
      </c>
      <c r="K67" s="120"/>
      <c r="L67" s="121"/>
      <c r="M67" s="169"/>
      <c r="N67" s="235"/>
      <c r="O67" s="219"/>
      <c r="P67" s="219"/>
      <c r="Q67" s="219"/>
      <c r="R67" s="38"/>
      <c r="S67" s="38"/>
      <c r="T67" s="38"/>
      <c r="U67" s="38"/>
      <c r="AD67" s="38"/>
      <c r="AE67" s="38"/>
      <c r="AF67" s="38"/>
      <c r="AH67" s="38"/>
      <c r="AI67" s="38"/>
      <c r="AJ67" s="38"/>
      <c r="AK67" s="38"/>
      <c r="AL67" s="38"/>
      <c r="AM67" s="38"/>
      <c r="AN67" s="38"/>
      <c r="AO67" s="38"/>
      <c r="AP67" s="38"/>
      <c r="AQ67" s="38"/>
      <c r="AR67" s="38"/>
      <c r="AS67" s="38"/>
      <c r="AT67" s="38"/>
      <c r="AU67" s="38"/>
      <c r="AV67" s="38"/>
    </row>
    <row r="68" spans="1:32" ht="18" customHeight="1" thickBot="1">
      <c r="A68" s="114">
        <f>IF(OR($A56="",$E68=""),"",$C56&amp;$A56&amp;70)</f>
      </c>
      <c r="B68" s="115">
        <f>IF(OR($A56="",$E68=""),"",$B56)</f>
      </c>
      <c r="C68" s="116">
        <f>IF(OR($A56="",$E68=""),"",$C56)</f>
      </c>
      <c r="D68" s="117">
        <f>IF(OR($A56="",$E68=""),"",$D56)</f>
      </c>
      <c r="E68" s="69"/>
      <c r="F68" s="297"/>
      <c r="G68" s="82"/>
      <c r="H68" s="82"/>
      <c r="I68" s="244">
        <f>IF($E68="","",IF(OR($C56="A11",$C56="A12",$C56="A13",$C56="B11",$C56="B12",$C56="B13"),"男",IF(OR($C56="A21",$C56="A22",$C56="A23",$C56="B21",$C56="B22",$C56="B23"),"女","")))</f>
      </c>
      <c r="J68" s="129" t="s">
        <v>136</v>
      </c>
      <c r="K68" s="120"/>
      <c r="L68" s="121"/>
      <c r="M68" s="169"/>
      <c r="N68" s="235"/>
      <c r="O68" s="219"/>
      <c r="P68" s="219"/>
      <c r="Q68" s="219"/>
      <c r="R68" s="38"/>
      <c r="S68" s="38"/>
      <c r="T68" s="38"/>
      <c r="U68" s="38"/>
      <c r="V68" s="38"/>
      <c r="W68" s="38"/>
      <c r="AD68" s="38"/>
      <c r="AE68" s="38"/>
      <c r="AF68" s="38"/>
    </row>
    <row r="69" spans="1:32" ht="18" customHeight="1" thickBot="1">
      <c r="A69" s="130">
        <f>IF(OR($A56="",$E69=""),"",$C56&amp;$A56&amp;80)</f>
      </c>
      <c r="B69" s="131">
        <f>IF(OR($A56="",$E69=""),"",$B56)</f>
      </c>
      <c r="C69" s="132">
        <f>IF(OR($A56="",$E69=""),"",$C56)</f>
      </c>
      <c r="D69" s="133">
        <f>IF(OR($A56="",$E69=""),"",$D56)</f>
      </c>
      <c r="E69" s="88"/>
      <c r="F69" s="298"/>
      <c r="G69" s="142"/>
      <c r="H69" s="303"/>
      <c r="I69" s="245">
        <f>IF($E69="","",IF(OR($C56="A11",$C56="A12",$C56="A13",$C56="B11",$C56="B12",$C56="B13"),"男",IF(OR($C56="A21",$C56="A22",$C56="A23",$C56="B21",$C56="B22",$C56="B23"),"女","")))</f>
      </c>
      <c r="J69" s="135" t="s">
        <v>137</v>
      </c>
      <c r="K69" s="136"/>
      <c r="L69" s="137"/>
      <c r="M69" s="170"/>
      <c r="N69" s="238"/>
      <c r="O69" s="219"/>
      <c r="P69" s="219"/>
      <c r="Q69" s="219"/>
      <c r="V69" s="38"/>
      <c r="W69" s="38"/>
      <c r="AD69" s="38"/>
      <c r="AE69" s="38"/>
      <c r="AF69" s="38"/>
    </row>
    <row r="70" spans="1:33" ht="27" customHeight="1" thickBot="1" thickTop="1">
      <c r="A70" s="43" t="s">
        <v>76</v>
      </c>
      <c r="B70" s="44" t="s">
        <v>77</v>
      </c>
      <c r="C70" s="45" t="s">
        <v>78</v>
      </c>
      <c r="D70" s="45" t="s">
        <v>58</v>
      </c>
      <c r="E70" s="45" t="s">
        <v>80</v>
      </c>
      <c r="F70" s="46" t="s">
        <v>59</v>
      </c>
      <c r="G70" s="44" t="s">
        <v>70</v>
      </c>
      <c r="H70" s="44" t="s">
        <v>140</v>
      </c>
      <c r="I70" s="47" t="s">
        <v>141</v>
      </c>
      <c r="J70" s="48"/>
      <c r="K70" s="47" t="s">
        <v>61</v>
      </c>
      <c r="L70" s="49"/>
      <c r="M70" s="154"/>
      <c r="N70" s="226" t="s">
        <v>121</v>
      </c>
      <c r="O70" s="219"/>
      <c r="P70" s="219"/>
      <c r="Q70" s="218"/>
      <c r="V70" s="38"/>
      <c r="W70" s="38"/>
      <c r="AE70" s="38"/>
      <c r="AF70" s="38"/>
      <c r="AG70" s="38"/>
    </row>
    <row r="71" spans="1:33" ht="18" customHeight="1" thickBot="1">
      <c r="A71" s="52">
        <f>IF(OR($A56="",$B71=""),"",$A56+1)</f>
      </c>
      <c r="B71" s="53"/>
      <c r="C71" s="54">
        <f>IF($B71="","",VLOOKUP($B71,$R$11:$S$24,2,FALSE))</f>
      </c>
      <c r="D71" s="239"/>
      <c r="E71" s="198"/>
      <c r="F71" s="55"/>
      <c r="G71" s="199"/>
      <c r="H71" s="56">
        <f>IF(G71="","",VLOOKUP(G71,$V$11:$W$16,2,FALSE))</f>
      </c>
      <c r="I71" s="203">
        <f>IF($D71="","",$D$8)</f>
      </c>
      <c r="J71" s="210"/>
      <c r="K71" s="203">
        <f>IF($D71="","",$D$9)</f>
      </c>
      <c r="L71" s="57"/>
      <c r="M71" s="155"/>
      <c r="N71" s="227">
        <f>IF(D71="","",D71&amp;"　"&amp;C71&amp;"　"&amp;F71)</f>
      </c>
      <c r="O71" s="219"/>
      <c r="P71" s="219"/>
      <c r="Q71" s="218"/>
      <c r="V71" s="38"/>
      <c r="W71" s="38"/>
      <c r="AE71" s="38"/>
      <c r="AF71" s="38"/>
      <c r="AG71" s="38"/>
    </row>
    <row r="72" spans="1:33" ht="18" customHeight="1" thickBot="1">
      <c r="A72" s="264">
        <f>IF(C71="","","５～８人で構成。選手は兼ねることができません。")</f>
      </c>
      <c r="B72" s="276"/>
      <c r="C72" s="276"/>
      <c r="D72" s="176"/>
      <c r="E72" s="61" t="s">
        <v>81</v>
      </c>
      <c r="F72" s="284"/>
      <c r="G72" s="285"/>
      <c r="H72" s="286"/>
      <c r="I72" s="183"/>
      <c r="J72" s="64" t="s">
        <v>142</v>
      </c>
      <c r="K72" s="208">
        <f>K57+1</f>
        <v>5</v>
      </c>
      <c r="L72" s="65"/>
      <c r="M72" s="156"/>
      <c r="N72" s="228"/>
      <c r="O72" s="219"/>
      <c r="P72" s="219"/>
      <c r="Q72" s="218"/>
      <c r="AE72" s="38"/>
      <c r="AF72" s="38"/>
      <c r="AG72" s="38"/>
    </row>
    <row r="73" spans="1:33" ht="18" customHeight="1" thickBot="1">
      <c r="A73" s="265">
        <f>IF(OR(C71="B11",C71="B12",C71="B13",C71="B21",C71="B22",C71="B23"),"Ｂの部は６～８人必要","")</f>
      </c>
      <c r="B73" s="277"/>
      <c r="C73" s="277"/>
      <c r="D73" s="178" t="s">
        <v>143</v>
      </c>
      <c r="E73" s="69"/>
      <c r="F73" s="287"/>
      <c r="G73" s="288"/>
      <c r="H73" s="289"/>
      <c r="I73" s="185"/>
      <c r="J73" s="70" t="s">
        <v>143</v>
      </c>
      <c r="K73" s="200"/>
      <c r="L73" s="20"/>
      <c r="M73" s="172"/>
      <c r="N73" s="229"/>
      <c r="O73" s="219"/>
      <c r="P73" s="219"/>
      <c r="Q73" s="218"/>
      <c r="AE73" s="38"/>
      <c r="AF73" s="38"/>
      <c r="AG73" s="38"/>
    </row>
    <row r="74" spans="1:32" ht="18" customHeight="1" thickBot="1">
      <c r="A74" s="266">
        <f>IF(C71="","","当日３人までの変更可能")</f>
      </c>
      <c r="B74" s="278"/>
      <c r="C74" s="278"/>
      <c r="D74" s="180" t="s">
        <v>84</v>
      </c>
      <c r="E74" s="69"/>
      <c r="F74" s="281"/>
      <c r="G74" s="186"/>
      <c r="H74" s="184"/>
      <c r="I74" s="187"/>
      <c r="J74" s="74" t="s">
        <v>84</v>
      </c>
      <c r="K74" s="200"/>
      <c r="L74" s="159"/>
      <c r="M74" s="160"/>
      <c r="N74" s="229"/>
      <c r="O74" s="219"/>
      <c r="P74" s="219"/>
      <c r="Q74" s="218"/>
      <c r="AE74" s="38"/>
      <c r="AF74" s="38"/>
    </row>
    <row r="75" spans="1:32" ht="18" customHeight="1" thickBot="1">
      <c r="A75" s="279"/>
      <c r="B75" s="280"/>
      <c r="C75" s="280"/>
      <c r="D75" s="182" t="s">
        <v>85</v>
      </c>
      <c r="E75" s="69"/>
      <c r="F75" s="188"/>
      <c r="G75" s="189"/>
      <c r="H75" s="188"/>
      <c r="I75" s="190"/>
      <c r="J75" s="76" t="s">
        <v>85</v>
      </c>
      <c r="K75" s="77"/>
      <c r="L75" s="141"/>
      <c r="M75" s="161"/>
      <c r="N75" s="229"/>
      <c r="O75" s="219"/>
      <c r="P75" s="219"/>
      <c r="Q75" s="218"/>
      <c r="AE75" s="38"/>
      <c r="AF75" s="38"/>
    </row>
    <row r="76" spans="1:48" s="38" customFormat="1" ht="18" customHeight="1" thickBot="1">
      <c r="A76" s="58" t="s">
        <v>79</v>
      </c>
      <c r="B76" s="59" t="s">
        <v>77</v>
      </c>
      <c r="C76" s="60" t="s">
        <v>78</v>
      </c>
      <c r="D76" s="60" t="s">
        <v>58</v>
      </c>
      <c r="E76" s="60" t="s">
        <v>82</v>
      </c>
      <c r="F76" s="63" t="s">
        <v>83</v>
      </c>
      <c r="G76" s="386" t="s">
        <v>11</v>
      </c>
      <c r="H76" s="63" t="s">
        <v>144</v>
      </c>
      <c r="I76" s="62" t="s">
        <v>145</v>
      </c>
      <c r="J76" s="64" t="s">
        <v>142</v>
      </c>
      <c r="K76" s="79"/>
      <c r="L76" s="80"/>
      <c r="M76" s="161"/>
      <c r="N76" s="228"/>
      <c r="O76" s="219"/>
      <c r="P76" s="219"/>
      <c r="Q76" s="218"/>
      <c r="R76" s="31"/>
      <c r="S76" s="31"/>
      <c r="T76" s="31"/>
      <c r="U76" s="31"/>
      <c r="V76" s="31"/>
      <c r="W76" s="31"/>
      <c r="X76" s="31"/>
      <c r="Y76" s="31"/>
      <c r="Z76" s="31"/>
      <c r="AA76" s="31"/>
      <c r="AB76" s="31"/>
      <c r="AC76" s="31"/>
      <c r="AD76" s="31"/>
      <c r="AG76" s="31"/>
      <c r="AH76" s="31"/>
      <c r="AI76" s="31"/>
      <c r="AJ76" s="31"/>
      <c r="AK76" s="31"/>
      <c r="AL76" s="31"/>
      <c r="AM76" s="31"/>
      <c r="AN76" s="31"/>
      <c r="AO76" s="31"/>
      <c r="AP76" s="31"/>
      <c r="AQ76" s="31"/>
      <c r="AR76" s="31"/>
      <c r="AS76" s="31"/>
      <c r="AT76" s="31"/>
      <c r="AU76" s="31"/>
      <c r="AV76" s="31"/>
    </row>
    <row r="77" spans="1:48" s="38" customFormat="1" ht="18" customHeight="1" thickBot="1">
      <c r="A77" s="66">
        <f>IF($A71="","",$C71&amp;$A71&amp;10)</f>
      </c>
      <c r="B77" s="67">
        <f>IF($B71="","",$B71)</f>
      </c>
      <c r="C77" s="68">
        <f>IF($C71="","",$C71)</f>
      </c>
      <c r="D77" s="81">
        <f>IF($D71="","",$D71)</f>
      </c>
      <c r="E77" s="201"/>
      <c r="F77" s="296"/>
      <c r="G77" s="242"/>
      <c r="H77" s="82"/>
      <c r="I77" s="230">
        <f>IF(OR($C71="A11",$C71="A12",$C71="A13",$C71="B11",$C71="B12",$C71="B13"),"男",IF(OR($C71="A21",$C71="A22",$C71="A23",$C71="B21",$C71="B22",$C71="B23"),"女",""))</f>
      </c>
      <c r="J77" s="206" t="s">
        <v>130</v>
      </c>
      <c r="K77" s="200"/>
      <c r="L77" s="162"/>
      <c r="M77" s="158"/>
      <c r="N77" s="228"/>
      <c r="O77" s="219"/>
      <c r="P77" s="219"/>
      <c r="Q77" s="218"/>
      <c r="R77" s="31"/>
      <c r="S77" s="31"/>
      <c r="T77" s="31"/>
      <c r="U77" s="31"/>
      <c r="V77" s="31"/>
      <c r="W77" s="31"/>
      <c r="AD77" s="31"/>
      <c r="AG77" s="31"/>
      <c r="AH77" s="31"/>
      <c r="AI77" s="31"/>
      <c r="AJ77" s="31"/>
      <c r="AK77" s="31"/>
      <c r="AL77" s="31"/>
      <c r="AM77" s="31"/>
      <c r="AN77" s="31"/>
      <c r="AO77" s="31"/>
      <c r="AP77" s="31"/>
      <c r="AQ77" s="31"/>
      <c r="AR77" s="31"/>
      <c r="AS77" s="31"/>
      <c r="AT77" s="31"/>
      <c r="AU77" s="31"/>
      <c r="AV77" s="31"/>
    </row>
    <row r="78" spans="1:33" s="38" customFormat="1" ht="18" customHeight="1" thickBot="1">
      <c r="A78" s="71">
        <f>IF($A71="","",$C71&amp;$A71&amp;20)</f>
      </c>
      <c r="B78" s="72">
        <f>IF($B71="","",$B71)</f>
      </c>
      <c r="C78" s="73">
        <f>IF($C71="","",$C71)</f>
      </c>
      <c r="D78" s="83">
        <f>IF($D71="","",$D71)</f>
      </c>
      <c r="E78" s="69"/>
      <c r="F78" s="297"/>
      <c r="G78" s="82"/>
      <c r="H78" s="82"/>
      <c r="I78" s="231">
        <f>IF(OR($C71="A11",$C71="A12",$C71="A13",$C71="B11",$C71="B12",$C71="B13"),"男",IF(OR($C71="A21",$C71="A22",$C71="A23",$C71="B21",$C71="B22",$C71="B23"),"女",""))</f>
      </c>
      <c r="J78" s="207" t="s">
        <v>131</v>
      </c>
      <c r="K78" s="77"/>
      <c r="L78" s="78"/>
      <c r="M78" s="156"/>
      <c r="N78" s="228"/>
      <c r="O78" s="219"/>
      <c r="P78" s="219"/>
      <c r="Q78" s="218"/>
      <c r="R78" s="31"/>
      <c r="S78" s="31"/>
      <c r="T78" s="31"/>
      <c r="U78" s="31"/>
      <c r="V78" s="31"/>
      <c r="W78" s="31"/>
      <c r="AD78" s="31"/>
      <c r="AG78" s="31"/>
    </row>
    <row r="79" spans="1:33" s="38" customFormat="1" ht="18" customHeight="1" thickBot="1">
      <c r="A79" s="71">
        <f>IF($A71="","",$C71&amp;$A71&amp;30)</f>
      </c>
      <c r="B79" s="72">
        <f>IF($B71="","",$B71)</f>
      </c>
      <c r="C79" s="73">
        <f>IF($C71="","",$C71)</f>
      </c>
      <c r="D79" s="83">
        <f>IF($D71="","",$D71)</f>
      </c>
      <c r="E79" s="69"/>
      <c r="F79" s="297"/>
      <c r="G79" s="82"/>
      <c r="H79" s="53"/>
      <c r="I79" s="231">
        <f>IF(OR($C71="A11",$C71="A12",$C71="A13",$C71="B11",$C71="B12",$C71="B13"),"男",IF(OR($C71="A21",$C71="A22",$C71="A23",$C71="B21",$C71="B22",$C71="B23"),"女",""))</f>
      </c>
      <c r="J79" s="207" t="s">
        <v>132</v>
      </c>
      <c r="K79" s="77"/>
      <c r="L79" s="78"/>
      <c r="M79" s="156"/>
      <c r="N79" s="228"/>
      <c r="O79" s="219"/>
      <c r="P79" s="219"/>
      <c r="Q79" s="218"/>
      <c r="V79" s="31"/>
      <c r="W79" s="31"/>
      <c r="AD79" s="31"/>
      <c r="AG79" s="31"/>
    </row>
    <row r="80" spans="1:48" ht="18" customHeight="1" thickBot="1">
      <c r="A80" s="71">
        <f>IF($A71="","",$C71&amp;$A71&amp;40)</f>
      </c>
      <c r="B80" s="72">
        <f>IF($B71="","",$B71)</f>
      </c>
      <c r="C80" s="73">
        <f>IF($C71="","",$C71)</f>
      </c>
      <c r="D80" s="83">
        <f>IF($D71="","",$D71)</f>
      </c>
      <c r="E80" s="69"/>
      <c r="F80" s="297"/>
      <c r="G80" s="82"/>
      <c r="H80" s="82"/>
      <c r="I80" s="231">
        <f>IF(OR($C71="A11",$C71="A12",$C71="A13",$C71="B11",$C71="B12",$C71="B13"),"男",IF(OR($C71="A21",$C71="A22",$C71="A23",$C71="B21",$C71="B22",$C71="B23"),"女",""))</f>
      </c>
      <c r="J80" s="207" t="s">
        <v>133</v>
      </c>
      <c r="K80" s="77"/>
      <c r="L80" s="157"/>
      <c r="M80" s="156"/>
      <c r="N80" s="228"/>
      <c r="O80" s="219"/>
      <c r="P80" s="219"/>
      <c r="Q80" s="219"/>
      <c r="R80" s="38"/>
      <c r="S80" s="38"/>
      <c r="T80" s="38"/>
      <c r="U80" s="38"/>
      <c r="X80" s="38"/>
      <c r="Y80" s="38"/>
      <c r="Z80" s="38"/>
      <c r="AA80" s="38"/>
      <c r="AB80" s="38"/>
      <c r="AC80" s="38"/>
      <c r="AD80" s="38"/>
      <c r="AE80" s="38"/>
      <c r="AF80" s="38"/>
      <c r="AH80" s="38"/>
      <c r="AI80" s="38"/>
      <c r="AJ80" s="38"/>
      <c r="AK80" s="38"/>
      <c r="AL80" s="38"/>
      <c r="AM80" s="38"/>
      <c r="AN80" s="38"/>
      <c r="AO80" s="38"/>
      <c r="AP80" s="38"/>
      <c r="AQ80" s="38"/>
      <c r="AR80" s="38"/>
      <c r="AS80" s="38"/>
      <c r="AT80" s="38"/>
      <c r="AU80" s="38"/>
      <c r="AV80" s="38"/>
    </row>
    <row r="81" spans="1:48" ht="18" customHeight="1" thickBot="1">
      <c r="A81" s="71">
        <f>IF($A71="","",$C71&amp;$A71&amp;50)</f>
      </c>
      <c r="B81" s="72">
        <f>IF($B71="","",$B71)</f>
      </c>
      <c r="C81" s="73">
        <f>IF($C71="","",$C71)</f>
      </c>
      <c r="D81" s="83">
        <f>IF($D71="","",$D71)</f>
      </c>
      <c r="E81" s="69"/>
      <c r="F81" s="297"/>
      <c r="G81" s="82"/>
      <c r="H81" s="82"/>
      <c r="I81" s="231">
        <f>IF(OR($C71="A11",$C71="A12",$C71="A13",$C71="B11",$C71="B12",$C71="B13"),"男",IF(OR($C71="A21",$C71="A22",$C71="A23",$C71="B21",$C71="B22",$C71="B23"),"女",""))</f>
      </c>
      <c r="J81" s="207" t="s">
        <v>134</v>
      </c>
      <c r="K81" s="77"/>
      <c r="L81" s="78"/>
      <c r="M81" s="156"/>
      <c r="N81" s="228"/>
      <c r="O81" s="219"/>
      <c r="P81" s="219"/>
      <c r="Q81" s="219"/>
      <c r="R81" s="38"/>
      <c r="S81" s="38"/>
      <c r="T81" s="38"/>
      <c r="U81" s="38"/>
      <c r="AD81" s="38"/>
      <c r="AE81" s="38"/>
      <c r="AF81" s="38"/>
      <c r="AH81" s="38"/>
      <c r="AI81" s="38"/>
      <c r="AJ81" s="38"/>
      <c r="AK81" s="38"/>
      <c r="AL81" s="38"/>
      <c r="AM81" s="38"/>
      <c r="AN81" s="38"/>
      <c r="AO81" s="38"/>
      <c r="AP81" s="38"/>
      <c r="AQ81" s="38"/>
      <c r="AR81" s="38"/>
      <c r="AS81" s="38"/>
      <c r="AT81" s="38"/>
      <c r="AU81" s="38"/>
      <c r="AV81" s="38"/>
    </row>
    <row r="82" spans="1:30" ht="18" customHeight="1" thickBot="1">
      <c r="A82" s="71">
        <f>IF(OR($A71="",$E82=""),"",$C71&amp;$A71&amp;60)</f>
      </c>
      <c r="B82" s="72">
        <f>IF(OR($A71="",$E82=""),"",$B71)</f>
      </c>
      <c r="C82" s="73">
        <f>IF(OR($A71="",$E82=""),"",$C71)</f>
      </c>
      <c r="D82" s="83">
        <f>IF(OR($A71="",$E82=""),"",$D71)</f>
      </c>
      <c r="E82" s="69"/>
      <c r="F82" s="297"/>
      <c r="G82" s="82"/>
      <c r="H82" s="82"/>
      <c r="I82" s="231">
        <f>IF($E82="","",IF(OR($C71="A11",$C71="A12",$C71="A13",$C71="B11",$C71="B12",$C71="B13"),"男",IF(OR($C71="A21",$C71="A22",$C71="A23",$C71="B21",$C71="B22",$C71="B23"),"女","")))</f>
      </c>
      <c r="J82" s="207" t="s">
        <v>135</v>
      </c>
      <c r="K82" s="77"/>
      <c r="L82" s="78"/>
      <c r="M82" s="156"/>
      <c r="N82" s="228"/>
      <c r="O82" s="219"/>
      <c r="P82" s="219"/>
      <c r="Q82" s="219"/>
      <c r="R82" s="38"/>
      <c r="S82" s="38"/>
      <c r="T82" s="38"/>
      <c r="U82" s="38"/>
      <c r="V82" s="38"/>
      <c r="W82" s="38"/>
      <c r="AD82" s="38"/>
    </row>
    <row r="83" spans="1:30" ht="18" customHeight="1" thickBot="1">
      <c r="A83" s="71">
        <f>IF(OR($A71="",$E83=""),"",$C71&amp;$A71&amp;70)</f>
      </c>
      <c r="B83" s="72">
        <f>IF(OR($A71="",$E83=""),"",$B71)</f>
      </c>
      <c r="C83" s="73">
        <f>IF(OR($A71="",$E83=""),"",$C71)</f>
      </c>
      <c r="D83" s="83">
        <f>IF(OR($A71="",$E83=""),"",$D71)</f>
      </c>
      <c r="E83" s="69"/>
      <c r="F83" s="297"/>
      <c r="G83" s="82"/>
      <c r="H83" s="82"/>
      <c r="I83" s="231">
        <f>IF($E83="","",IF(OR($C71="A11",$C71="A12",$C71="A13",$C71="B11",$C71="B12",$C71="B13"),"男",IF(OR($C71="A21",$C71="A22",$C71="A23",$C71="B21",$C71="B22",$C71="B23"),"女","")))</f>
      </c>
      <c r="J83" s="207" t="s">
        <v>136</v>
      </c>
      <c r="K83" s="77"/>
      <c r="L83" s="78"/>
      <c r="M83" s="156"/>
      <c r="N83" s="228"/>
      <c r="O83" s="219"/>
      <c r="P83" s="219"/>
      <c r="Q83" s="219"/>
      <c r="V83" s="38"/>
      <c r="W83" s="38"/>
      <c r="AD83" s="38"/>
    </row>
    <row r="84" spans="1:33" ht="18" customHeight="1" thickBot="1">
      <c r="A84" s="84">
        <f>IF(OR($A71="",$E84=""),"",$C71&amp;$A71&amp;80)</f>
      </c>
      <c r="B84" s="85">
        <f>IF(OR($A71="",$E84=""),"",$B71)</f>
      </c>
      <c r="C84" s="86">
        <f>IF(OR($A71="",$E84=""),"",$C71)</f>
      </c>
      <c r="D84" s="87">
        <f>IF(OR($A71="",$E84=""),"",$D71)</f>
      </c>
      <c r="E84" s="88"/>
      <c r="F84" s="298"/>
      <c r="G84" s="142"/>
      <c r="H84" s="303"/>
      <c r="I84" s="232">
        <f>IF($E84="","",IF(OR($C71="A11",$C71="A12",$C71="A13",$C71="B11",$C71="B12",$C71="B13"),"男",IF(OR($C71="A21",$C71="A22",$C71="A23",$C71="B21",$C71="B22",$C71="B23"),"女","")))</f>
      </c>
      <c r="J84" s="246" t="s">
        <v>137</v>
      </c>
      <c r="K84" s="89"/>
      <c r="L84" s="90"/>
      <c r="M84" s="163"/>
      <c r="N84" s="233"/>
      <c r="O84" s="219"/>
      <c r="P84" s="219"/>
      <c r="Q84" s="219"/>
      <c r="V84" s="38"/>
      <c r="W84" s="38"/>
      <c r="AG84" s="38"/>
    </row>
    <row r="85" spans="1:33" ht="27" customHeight="1" thickBot="1" thickTop="1">
      <c r="A85" s="91" t="s">
        <v>76</v>
      </c>
      <c r="B85" s="92" t="s">
        <v>57</v>
      </c>
      <c r="C85" s="93" t="s">
        <v>123</v>
      </c>
      <c r="D85" s="93" t="s">
        <v>58</v>
      </c>
      <c r="E85" s="93" t="s">
        <v>124</v>
      </c>
      <c r="F85" s="94" t="s">
        <v>59</v>
      </c>
      <c r="G85" s="92" t="s">
        <v>70</v>
      </c>
      <c r="H85" s="92" t="s">
        <v>126</v>
      </c>
      <c r="I85" s="95" t="s">
        <v>141</v>
      </c>
      <c r="J85" s="96"/>
      <c r="K85" s="95" t="s">
        <v>61</v>
      </c>
      <c r="L85" s="97"/>
      <c r="M85" s="164"/>
      <c r="N85" s="226" t="s">
        <v>121</v>
      </c>
      <c r="O85" s="219"/>
      <c r="P85" s="219"/>
      <c r="Q85" s="218"/>
      <c r="V85" s="38"/>
      <c r="W85" s="38"/>
      <c r="AG85" s="38"/>
    </row>
    <row r="86" spans="1:33" ht="18" customHeight="1" thickBot="1">
      <c r="A86" s="98">
        <f>IF(OR($A71="",$B86=""),"",$A71+1)</f>
      </c>
      <c r="B86" s="53"/>
      <c r="C86" s="99">
        <f>IF($B86="","",VLOOKUP($B86,$R$11:$S$24,2,FALSE))</f>
      </c>
      <c r="D86" s="239"/>
      <c r="E86" s="198"/>
      <c r="F86" s="55"/>
      <c r="G86" s="199"/>
      <c r="H86" s="100">
        <f>IF(G86="","",VLOOKUP(G86,$V$11:$W$16,2,FALSE))</f>
      </c>
      <c r="I86" s="203">
        <f>IF($D86="","",$D$8)</f>
      </c>
      <c r="J86" s="210"/>
      <c r="K86" s="203">
        <f>IF($D86="","",$D$9)</f>
      </c>
      <c r="L86" s="57"/>
      <c r="M86" s="165"/>
      <c r="N86" s="227">
        <f>IF(D86="","",D86&amp;"　"&amp;C86&amp;"　"&amp;F86)</f>
      </c>
      <c r="O86" s="219"/>
      <c r="P86" s="219"/>
      <c r="Q86" s="218"/>
      <c r="AG86" s="38"/>
    </row>
    <row r="87" spans="1:33" ht="18" customHeight="1" thickBot="1">
      <c r="A87" s="268">
        <f>IF(C86="","","５～８人で構成。選手は兼ねることができません。")</f>
      </c>
      <c r="B87" s="269"/>
      <c r="C87" s="269"/>
      <c r="D87" s="191"/>
      <c r="E87" s="104" t="s">
        <v>66</v>
      </c>
      <c r="F87" s="293"/>
      <c r="G87" s="294"/>
      <c r="H87" s="295"/>
      <c r="I87" s="192"/>
      <c r="J87" s="107" t="s">
        <v>142</v>
      </c>
      <c r="K87" s="209">
        <f>K72+1</f>
        <v>6</v>
      </c>
      <c r="L87" s="108"/>
      <c r="M87" s="173"/>
      <c r="N87" s="234"/>
      <c r="O87" s="219"/>
      <c r="P87" s="219"/>
      <c r="Q87" s="218"/>
      <c r="AG87" s="38"/>
    </row>
    <row r="88" spans="1:32" ht="18" customHeight="1" thickBot="1">
      <c r="A88" s="270">
        <f>IF(OR(C86="B11",C86="B12",C86="B13",C86="B21",C86="B22",C86="B23"),"Ｂの部は６～８人必要","")</f>
      </c>
      <c r="B88" s="271"/>
      <c r="C88" s="271"/>
      <c r="D88" s="211" t="s">
        <v>67</v>
      </c>
      <c r="E88" s="69"/>
      <c r="F88" s="290"/>
      <c r="G88" s="291"/>
      <c r="H88" s="292"/>
      <c r="I88" s="193"/>
      <c r="J88" s="113" t="s">
        <v>143</v>
      </c>
      <c r="K88" s="202"/>
      <c r="L88" s="144"/>
      <c r="M88" s="174"/>
      <c r="N88" s="234"/>
      <c r="O88" s="219"/>
      <c r="P88" s="219"/>
      <c r="Q88" s="218"/>
      <c r="AE88" s="38"/>
      <c r="AF88" s="38"/>
    </row>
    <row r="89" spans="1:32" ht="18" customHeight="1" thickBot="1">
      <c r="A89" s="272">
        <f>IF(C86="","","当日３人までの変更可能")</f>
      </c>
      <c r="B89" s="273"/>
      <c r="C89" s="273"/>
      <c r="D89" s="212" t="s">
        <v>84</v>
      </c>
      <c r="E89" s="69"/>
      <c r="F89" s="282"/>
      <c r="G89" s="283"/>
      <c r="H89" s="282"/>
      <c r="I89" s="194"/>
      <c r="J89" s="118" t="s">
        <v>84</v>
      </c>
      <c r="K89" s="202"/>
      <c r="L89" s="143"/>
      <c r="M89" s="167"/>
      <c r="N89" s="234"/>
      <c r="O89" s="219"/>
      <c r="P89" s="219"/>
      <c r="Q89" s="218"/>
      <c r="AE89" s="38"/>
      <c r="AF89" s="38"/>
    </row>
    <row r="90" spans="1:48" s="38" customFormat="1" ht="18" customHeight="1" thickBot="1">
      <c r="A90" s="274"/>
      <c r="B90" s="275"/>
      <c r="C90" s="275"/>
      <c r="D90" s="213" t="s">
        <v>85</v>
      </c>
      <c r="E90" s="69"/>
      <c r="F90" s="195"/>
      <c r="G90" s="196"/>
      <c r="H90" s="195"/>
      <c r="I90" s="197"/>
      <c r="J90" s="119" t="s">
        <v>85</v>
      </c>
      <c r="K90" s="120"/>
      <c r="L90" s="121"/>
      <c r="M90" s="168"/>
      <c r="N90" s="234"/>
      <c r="O90" s="219"/>
      <c r="P90" s="219"/>
      <c r="Q90" s="218"/>
      <c r="R90" s="31"/>
      <c r="S90" s="31"/>
      <c r="T90" s="31"/>
      <c r="U90" s="31"/>
      <c r="V90" s="31"/>
      <c r="W90" s="31"/>
      <c r="X90" s="31"/>
      <c r="Y90" s="31"/>
      <c r="Z90" s="31"/>
      <c r="AA90" s="31"/>
      <c r="AB90" s="31"/>
      <c r="AC90" s="31"/>
      <c r="AD90" s="31"/>
      <c r="AG90" s="31"/>
      <c r="AH90" s="31"/>
      <c r="AI90" s="31"/>
      <c r="AJ90" s="31"/>
      <c r="AK90" s="31"/>
      <c r="AL90" s="31"/>
      <c r="AM90" s="31"/>
      <c r="AN90" s="31"/>
      <c r="AO90" s="31"/>
      <c r="AP90" s="31"/>
      <c r="AQ90" s="31"/>
      <c r="AR90" s="31"/>
      <c r="AS90" s="31"/>
      <c r="AT90" s="31"/>
      <c r="AU90" s="31"/>
      <c r="AV90" s="31"/>
    </row>
    <row r="91" spans="1:48" s="38" customFormat="1" ht="18" customHeight="1" thickBot="1">
      <c r="A91" s="101" t="s">
        <v>79</v>
      </c>
      <c r="B91" s="102" t="s">
        <v>57</v>
      </c>
      <c r="C91" s="103" t="s">
        <v>129</v>
      </c>
      <c r="D91" s="103" t="s">
        <v>58</v>
      </c>
      <c r="E91" s="103" t="s">
        <v>69</v>
      </c>
      <c r="F91" s="106" t="s">
        <v>12</v>
      </c>
      <c r="G91" s="387" t="s">
        <v>11</v>
      </c>
      <c r="H91" s="105" t="s">
        <v>75</v>
      </c>
      <c r="I91" s="105" t="s">
        <v>146</v>
      </c>
      <c r="J91" s="107" t="s">
        <v>142</v>
      </c>
      <c r="K91" s="122"/>
      <c r="L91" s="123"/>
      <c r="M91" s="168"/>
      <c r="N91" s="234"/>
      <c r="O91" s="219"/>
      <c r="P91" s="219"/>
      <c r="Q91" s="218"/>
      <c r="R91" s="31"/>
      <c r="S91" s="31"/>
      <c r="T91" s="31"/>
      <c r="U91" s="31"/>
      <c r="V91" s="31"/>
      <c r="W91" s="31"/>
      <c r="AD91" s="31"/>
      <c r="AG91" s="31"/>
      <c r="AH91" s="31"/>
      <c r="AI91" s="31"/>
      <c r="AJ91" s="31"/>
      <c r="AK91" s="31"/>
      <c r="AL91" s="31"/>
      <c r="AM91" s="31"/>
      <c r="AN91" s="31"/>
      <c r="AO91" s="31"/>
      <c r="AP91" s="31"/>
      <c r="AQ91" s="31"/>
      <c r="AR91" s="31"/>
      <c r="AS91" s="31"/>
      <c r="AT91" s="31"/>
      <c r="AU91" s="31"/>
      <c r="AV91" s="31"/>
    </row>
    <row r="92" spans="1:33" s="38" customFormat="1" ht="18" customHeight="1" thickBot="1">
      <c r="A92" s="109">
        <f>IF($A86="","",$C86&amp;$A86&amp;10)</f>
      </c>
      <c r="B92" s="110">
        <f>IF($B86="","",$B86)</f>
      </c>
      <c r="C92" s="111">
        <f>IF($C86="","",$C86)</f>
      </c>
      <c r="D92" s="112">
        <f>IF($D86="","",$D86)</f>
      </c>
      <c r="E92" s="201"/>
      <c r="F92" s="296"/>
      <c r="G92" s="82"/>
      <c r="H92" s="82"/>
      <c r="I92" s="124">
        <f>IF(OR($C86="A11",$C86="A12",$C86="A13",$C86="B11",$C86="B12",$C86="B13"),"男",IF(OR($C86="A21",$C86="A22",$C86="A23",$C86="B21",$C86="B22",$C86="B23"),"女",""))</f>
      </c>
      <c r="J92" s="125" t="s">
        <v>130</v>
      </c>
      <c r="K92" s="202"/>
      <c r="L92" s="145"/>
      <c r="M92" s="166"/>
      <c r="N92" s="235"/>
      <c r="O92" s="219"/>
      <c r="P92" s="219"/>
      <c r="Q92" s="218"/>
      <c r="R92" s="31"/>
      <c r="S92" s="31"/>
      <c r="T92" s="31"/>
      <c r="U92" s="31"/>
      <c r="V92" s="31"/>
      <c r="W92" s="31"/>
      <c r="AD92" s="31"/>
      <c r="AG92" s="31"/>
    </row>
    <row r="93" spans="1:33" s="38" customFormat="1" ht="18" customHeight="1" thickBot="1">
      <c r="A93" s="114">
        <f>IF($A86="","",$C86&amp;$A86&amp;20)</f>
      </c>
      <c r="B93" s="115">
        <f>IF($B86="","",$B86)</f>
      </c>
      <c r="C93" s="116">
        <f>IF($C86="","",$C86)</f>
      </c>
      <c r="D93" s="117">
        <f>IF($D86="","",$D86)</f>
      </c>
      <c r="E93" s="69"/>
      <c r="F93" s="297"/>
      <c r="G93" s="82"/>
      <c r="H93" s="82"/>
      <c r="I93" s="128">
        <f>IF(OR($C86="A11",$C86="A12",$C86="A13",$C86="B11",$C86="B12",$C86="B13"),"男",IF(OR($C86="A21",$C86="A22",$C86="A23",$C86="B21",$C86="B22",$C86="B23"),"女",""))</f>
      </c>
      <c r="J93" s="129" t="s">
        <v>131</v>
      </c>
      <c r="K93" s="120"/>
      <c r="L93" s="121"/>
      <c r="M93" s="169"/>
      <c r="N93" s="235"/>
      <c r="O93" s="219"/>
      <c r="P93" s="219"/>
      <c r="Q93" s="218"/>
      <c r="V93" s="31"/>
      <c r="W93" s="31"/>
      <c r="AD93" s="31"/>
      <c r="AG93" s="31"/>
    </row>
    <row r="94" spans="1:48" ht="18" customHeight="1" thickBot="1">
      <c r="A94" s="114">
        <f>IF($A86="","",$C86&amp;$A86&amp;30)</f>
      </c>
      <c r="B94" s="115">
        <f>IF($B86="","",$B86)</f>
      </c>
      <c r="C94" s="116">
        <f>IF($C86="","",$C86)</f>
      </c>
      <c r="D94" s="117">
        <f>IF($D86="","",$D86)</f>
      </c>
      <c r="E94" s="69"/>
      <c r="F94" s="297"/>
      <c r="G94" s="82"/>
      <c r="H94" s="53"/>
      <c r="I94" s="128">
        <f>IF(OR($C86="A11",$C86="A12",$C86="A13",$C86="B11",$C86="B12",$C86="B13"),"男",IF(OR($C86="A21",$C86="A22",$C86="A23",$C86="B21",$C86="B22",$C86="B23"),"女",""))</f>
      </c>
      <c r="J94" s="129" t="s">
        <v>132</v>
      </c>
      <c r="K94" s="120"/>
      <c r="L94" s="121"/>
      <c r="M94" s="169"/>
      <c r="N94" s="235"/>
      <c r="O94" s="219"/>
      <c r="P94" s="219"/>
      <c r="Q94" s="218"/>
      <c r="R94" s="38"/>
      <c r="S94" s="38"/>
      <c r="T94" s="38"/>
      <c r="U94" s="38"/>
      <c r="X94" s="38"/>
      <c r="Y94" s="38"/>
      <c r="Z94" s="38"/>
      <c r="AA94" s="38"/>
      <c r="AB94" s="38"/>
      <c r="AC94" s="38"/>
      <c r="AD94" s="38"/>
      <c r="AE94" s="38"/>
      <c r="AF94" s="38"/>
      <c r="AH94" s="38"/>
      <c r="AI94" s="38"/>
      <c r="AJ94" s="38"/>
      <c r="AK94" s="38"/>
      <c r="AL94" s="38"/>
      <c r="AM94" s="38"/>
      <c r="AN94" s="38"/>
      <c r="AO94" s="38"/>
      <c r="AP94" s="38"/>
      <c r="AQ94" s="38"/>
      <c r="AR94" s="38"/>
      <c r="AS94" s="38"/>
      <c r="AT94" s="38"/>
      <c r="AU94" s="38"/>
      <c r="AV94" s="38"/>
    </row>
    <row r="95" spans="1:48" ht="18" customHeight="1" thickBot="1">
      <c r="A95" s="114">
        <f>IF($A86="","",$C86&amp;$A86&amp;40)</f>
      </c>
      <c r="B95" s="115">
        <f>IF($B86="","",$B86)</f>
      </c>
      <c r="C95" s="116">
        <f>IF($C86="","",$C86)</f>
      </c>
      <c r="D95" s="117">
        <f>IF($D86="","",$D86)</f>
      </c>
      <c r="E95" s="69"/>
      <c r="F95" s="297"/>
      <c r="G95" s="82"/>
      <c r="H95" s="82"/>
      <c r="I95" s="128">
        <f>IF(OR($C86="A11",$C86="A12",$C86="A13",$C86="B11",$C86="B12",$C86="B13"),"男",IF(OR($C86="A21",$C86="A22",$C86="A23",$C86="B21",$C86="B22",$C86="B23"),"女",""))</f>
      </c>
      <c r="J95" s="129" t="s">
        <v>133</v>
      </c>
      <c r="K95" s="120"/>
      <c r="L95" s="144"/>
      <c r="M95" s="169"/>
      <c r="N95" s="235"/>
      <c r="O95" s="219"/>
      <c r="P95" s="219"/>
      <c r="Q95" s="219"/>
      <c r="R95" s="38"/>
      <c r="S95" s="38"/>
      <c r="T95" s="38"/>
      <c r="U95" s="38"/>
      <c r="AD95" s="38"/>
      <c r="AE95" s="38"/>
      <c r="AF95" s="38"/>
      <c r="AH95" s="38"/>
      <c r="AI95" s="38"/>
      <c r="AJ95" s="38"/>
      <c r="AK95" s="38"/>
      <c r="AL95" s="38"/>
      <c r="AM95" s="38"/>
      <c r="AN95" s="38"/>
      <c r="AO95" s="38"/>
      <c r="AP95" s="38"/>
      <c r="AQ95" s="38"/>
      <c r="AR95" s="38"/>
      <c r="AS95" s="38"/>
      <c r="AT95" s="38"/>
      <c r="AU95" s="38"/>
      <c r="AV95" s="38"/>
    </row>
    <row r="96" spans="1:30" ht="18" customHeight="1" thickBot="1">
      <c r="A96" s="114">
        <f>IF($A86="","",$C86&amp;$A86&amp;50)</f>
      </c>
      <c r="B96" s="115">
        <f>IF($B86="","",$B86)</f>
      </c>
      <c r="C96" s="116">
        <f>IF($C86="","",$C86)</f>
      </c>
      <c r="D96" s="117">
        <f>IF($D86="","",$D86)</f>
      </c>
      <c r="E96" s="69"/>
      <c r="F96" s="297"/>
      <c r="G96" s="82"/>
      <c r="H96" s="82"/>
      <c r="I96" s="128">
        <f>IF(OR($C86="A11",$C86="A12",$C86="A13",$C86="B11",$C86="B12",$C86="B13"),"男",IF(OR($C86="A21",$C86="A22",$C86="A23",$C86="B21",$C86="B22",$C86="B23"),"女",""))</f>
      </c>
      <c r="J96" s="129" t="s">
        <v>134</v>
      </c>
      <c r="K96" s="120"/>
      <c r="L96" s="121"/>
      <c r="M96" s="169"/>
      <c r="N96" s="235"/>
      <c r="O96" s="219"/>
      <c r="P96" s="219"/>
      <c r="Q96" s="219"/>
      <c r="R96" s="38"/>
      <c r="S96" s="38"/>
      <c r="T96" s="38"/>
      <c r="U96" s="38"/>
      <c r="V96" s="38"/>
      <c r="W96" s="38"/>
      <c r="AD96" s="38"/>
    </row>
    <row r="97" spans="1:30" ht="18" customHeight="1" thickBot="1">
      <c r="A97" s="114">
        <f>IF(OR($A86="",$E97=""),"",$C86&amp;$A86&amp;60)</f>
      </c>
      <c r="B97" s="115">
        <f>IF(OR($A86="",$E97=""),"",$B86)</f>
      </c>
      <c r="C97" s="116">
        <f>IF(OR($A86="",$E97=""),"",$C86)</f>
      </c>
      <c r="D97" s="117">
        <f>IF(OR($A86="",$E97=""),"",$D86)</f>
      </c>
      <c r="E97" s="69"/>
      <c r="F97" s="297"/>
      <c r="G97" s="82"/>
      <c r="H97" s="82"/>
      <c r="I97" s="128">
        <f>IF($E97="","",IF(OR($C86="A11",$C86="A12",$C86="A13",$C86="B11",$C86="B12",$C86="B13"),"男",IF(OR($C86="A21",$C86="A22",$C86="A23",$C86="B21",$C86="B22",$C86="B23"),"女","")))</f>
      </c>
      <c r="J97" s="129" t="s">
        <v>135</v>
      </c>
      <c r="K97" s="120"/>
      <c r="L97" s="121"/>
      <c r="M97" s="169"/>
      <c r="N97" s="235"/>
      <c r="O97" s="219"/>
      <c r="P97" s="219"/>
      <c r="Q97" s="219"/>
      <c r="V97" s="38"/>
      <c r="W97" s="38"/>
      <c r="AD97" s="38"/>
    </row>
    <row r="98" spans="1:33" ht="18" customHeight="1" thickBot="1">
      <c r="A98" s="114">
        <f>IF(OR($A86="",$E98=""),"",$C86&amp;$A86&amp;70)</f>
      </c>
      <c r="B98" s="115">
        <f>IF(OR($A86="",$E98=""),"",$B86)</f>
      </c>
      <c r="C98" s="116">
        <f>IF(OR($A86="",$E98=""),"",$C86)</f>
      </c>
      <c r="D98" s="117">
        <f>IF(OR($A86="",$E98=""),"",$D86)</f>
      </c>
      <c r="E98" s="69"/>
      <c r="F98" s="297"/>
      <c r="G98" s="82"/>
      <c r="H98" s="82"/>
      <c r="I98" s="128">
        <f>IF($E98="","",IF(OR($C86="A11",$C86="A12",$C86="A13",$C86="B11",$C86="B12",$C86="B13"),"男",IF(OR($C86="A21",$C86="A22",$C86="A23",$C86="B21",$C86="B22",$C86="B23"),"女","")))</f>
      </c>
      <c r="J98" s="129" t="s">
        <v>136</v>
      </c>
      <c r="K98" s="120"/>
      <c r="L98" s="121"/>
      <c r="M98" s="169"/>
      <c r="N98" s="235"/>
      <c r="O98" s="219"/>
      <c r="P98" s="219"/>
      <c r="Q98" s="219"/>
      <c r="V98" s="38"/>
      <c r="W98" s="38"/>
      <c r="AG98" s="38"/>
    </row>
    <row r="99" spans="1:33" ht="18" customHeight="1" thickBot="1">
      <c r="A99" s="130">
        <f>IF(OR($A86="",$E99=""),"",$C86&amp;$A86&amp;80)</f>
      </c>
      <c r="B99" s="131">
        <f>IF(OR($A86="",$E99=""),"",$B86)</f>
      </c>
      <c r="C99" s="132">
        <f>IF(OR($A86="",$E99=""),"",$C86)</f>
      </c>
      <c r="D99" s="133">
        <f>IF(OR($A86="",$E99=""),"",$D86)</f>
      </c>
      <c r="E99" s="88"/>
      <c r="F99" s="298"/>
      <c r="G99" s="142"/>
      <c r="H99" s="303"/>
      <c r="I99" s="134">
        <f>IF($E99="","",IF(OR($C86="A11",$C86="A12",$C86="A13",$C86="B11",$C86="B12",$C86="B13"),"男",IF(OR($C86="A21",$C86="A22",$C86="A23",$C86="B21",$C86="B22",$C86="B23"),"女","")))</f>
      </c>
      <c r="J99" s="135" t="s">
        <v>137</v>
      </c>
      <c r="K99" s="136"/>
      <c r="L99" s="137"/>
      <c r="M99" s="170"/>
      <c r="N99" s="238"/>
      <c r="O99" s="219"/>
      <c r="P99" s="219"/>
      <c r="Q99" s="219"/>
      <c r="V99" s="38"/>
      <c r="W99" s="38"/>
      <c r="AG99" s="38"/>
    </row>
    <row r="100" spans="1:33" ht="27" customHeight="1" thickBot="1" thickTop="1">
      <c r="A100" s="43" t="s">
        <v>76</v>
      </c>
      <c r="B100" s="44" t="s">
        <v>77</v>
      </c>
      <c r="C100" s="45" t="s">
        <v>78</v>
      </c>
      <c r="D100" s="45" t="s">
        <v>58</v>
      </c>
      <c r="E100" s="45" t="s">
        <v>80</v>
      </c>
      <c r="F100" s="46" t="s">
        <v>59</v>
      </c>
      <c r="G100" s="44" t="s">
        <v>70</v>
      </c>
      <c r="H100" s="44" t="s">
        <v>140</v>
      </c>
      <c r="I100" s="47" t="s">
        <v>141</v>
      </c>
      <c r="J100" s="48"/>
      <c r="K100" s="47" t="s">
        <v>61</v>
      </c>
      <c r="L100" s="49"/>
      <c r="M100" s="154"/>
      <c r="N100" s="226" t="s">
        <v>121</v>
      </c>
      <c r="O100" s="219"/>
      <c r="P100" s="219"/>
      <c r="Q100" s="218"/>
      <c r="AG100" s="38"/>
    </row>
    <row r="101" spans="1:33" ht="18" customHeight="1" thickBot="1">
      <c r="A101" s="52">
        <f>IF(OR($A86="",$B101=""),"",$A86+1)</f>
      </c>
      <c r="B101" s="53"/>
      <c r="C101" s="54">
        <f>IF($B101="","",VLOOKUP($B101,$R$11:$S$24,2,FALSE))</f>
      </c>
      <c r="D101" s="239"/>
      <c r="E101" s="198"/>
      <c r="F101" s="55"/>
      <c r="G101" s="199"/>
      <c r="H101" s="56">
        <f>IF(G101="","",VLOOKUP(G101,$V$11:$W$16,2,FALSE))</f>
      </c>
      <c r="I101" s="203">
        <f>IF($D101="","",$D$8)</f>
      </c>
      <c r="J101" s="210"/>
      <c r="K101" s="203">
        <f>IF($D101="","",$D$9)</f>
      </c>
      <c r="L101" s="57"/>
      <c r="M101" s="155"/>
      <c r="N101" s="227">
        <f>IF(D101="","",D101&amp;"　"&amp;C101&amp;"　"&amp;F101)</f>
      </c>
      <c r="O101" s="219"/>
      <c r="P101" s="219"/>
      <c r="Q101" s="218"/>
      <c r="AG101" s="38"/>
    </row>
    <row r="102" spans="1:32" ht="18" customHeight="1" thickBot="1">
      <c r="A102" s="264">
        <f>IF(C101="","","５～８人で構成。選手は兼ねることができません。")</f>
      </c>
      <c r="B102" s="276"/>
      <c r="C102" s="276"/>
      <c r="D102" s="176"/>
      <c r="E102" s="61" t="s">
        <v>81</v>
      </c>
      <c r="F102" s="284"/>
      <c r="G102" s="285"/>
      <c r="H102" s="286"/>
      <c r="I102" s="183"/>
      <c r="J102" s="64" t="s">
        <v>142</v>
      </c>
      <c r="K102" s="208">
        <f>K87+1</f>
        <v>7</v>
      </c>
      <c r="L102" s="65"/>
      <c r="M102" s="156"/>
      <c r="N102" s="228"/>
      <c r="O102" s="219"/>
      <c r="P102" s="219"/>
      <c r="Q102" s="218"/>
      <c r="AE102" s="38"/>
      <c r="AF102" s="38"/>
    </row>
    <row r="103" spans="1:32" ht="18" customHeight="1" thickBot="1">
      <c r="A103" s="265">
        <f>IF(OR(C101="B11",C101="B12",C101="B13",C101="B21",C101="B22",C101="B23"),"Ｂの部は６～８人必要","")</f>
      </c>
      <c r="B103" s="277"/>
      <c r="C103" s="277"/>
      <c r="D103" s="178" t="s">
        <v>143</v>
      </c>
      <c r="E103" s="69"/>
      <c r="F103" s="287"/>
      <c r="G103" s="288"/>
      <c r="H103" s="289"/>
      <c r="I103" s="185"/>
      <c r="J103" s="70" t="s">
        <v>143</v>
      </c>
      <c r="K103" s="200"/>
      <c r="L103" s="20"/>
      <c r="M103" s="172"/>
      <c r="N103" s="229"/>
      <c r="O103" s="219"/>
      <c r="P103" s="219"/>
      <c r="Q103" s="218"/>
      <c r="AE103" s="38"/>
      <c r="AF103" s="38"/>
    </row>
    <row r="104" spans="1:48" s="38" customFormat="1" ht="18" customHeight="1" thickBot="1">
      <c r="A104" s="266">
        <f>IF(C101="","","当日３人までの変更可能")</f>
      </c>
      <c r="B104" s="278"/>
      <c r="C104" s="278"/>
      <c r="D104" s="180" t="s">
        <v>84</v>
      </c>
      <c r="E104" s="69"/>
      <c r="F104" s="281"/>
      <c r="G104" s="186"/>
      <c r="H104" s="184"/>
      <c r="I104" s="187"/>
      <c r="J104" s="74" t="s">
        <v>84</v>
      </c>
      <c r="K104" s="200"/>
      <c r="L104" s="159"/>
      <c r="M104" s="160"/>
      <c r="N104" s="229"/>
      <c r="O104" s="219"/>
      <c r="P104" s="219"/>
      <c r="Q104" s="218"/>
      <c r="R104" s="31"/>
      <c r="S104" s="31"/>
      <c r="T104" s="31"/>
      <c r="U104" s="31"/>
      <c r="V104" s="31"/>
      <c r="W104" s="31"/>
      <c r="X104" s="31"/>
      <c r="Y104" s="31"/>
      <c r="Z104" s="31"/>
      <c r="AA104" s="31"/>
      <c r="AB104" s="31"/>
      <c r="AC104" s="31"/>
      <c r="AD104" s="31"/>
      <c r="AG104" s="31"/>
      <c r="AH104" s="31"/>
      <c r="AI104" s="31"/>
      <c r="AJ104" s="31"/>
      <c r="AK104" s="31"/>
      <c r="AL104" s="31"/>
      <c r="AM104" s="31"/>
      <c r="AN104" s="31"/>
      <c r="AO104" s="31"/>
      <c r="AP104" s="31"/>
      <c r="AQ104" s="31"/>
      <c r="AR104" s="31"/>
      <c r="AS104" s="31"/>
      <c r="AT104" s="31"/>
      <c r="AU104" s="31"/>
      <c r="AV104" s="31"/>
    </row>
    <row r="105" spans="1:48" s="38" customFormat="1" ht="18" customHeight="1" thickBot="1">
      <c r="A105" s="279"/>
      <c r="B105" s="280"/>
      <c r="C105" s="280"/>
      <c r="D105" s="182" t="s">
        <v>85</v>
      </c>
      <c r="E105" s="69"/>
      <c r="F105" s="188"/>
      <c r="G105" s="189"/>
      <c r="H105" s="188"/>
      <c r="I105" s="190"/>
      <c r="J105" s="76" t="s">
        <v>85</v>
      </c>
      <c r="K105" s="77"/>
      <c r="L105" s="141"/>
      <c r="M105" s="161"/>
      <c r="N105" s="229"/>
      <c r="O105" s="219"/>
      <c r="P105" s="219"/>
      <c r="Q105" s="218"/>
      <c r="R105" s="31"/>
      <c r="S105" s="31"/>
      <c r="T105" s="31"/>
      <c r="U105" s="31"/>
      <c r="V105" s="31"/>
      <c r="W105" s="31"/>
      <c r="AD105" s="31"/>
      <c r="AG105" s="31"/>
      <c r="AH105" s="31"/>
      <c r="AI105" s="31"/>
      <c r="AJ105" s="31"/>
      <c r="AK105" s="31"/>
      <c r="AL105" s="31"/>
      <c r="AM105" s="31"/>
      <c r="AN105" s="31"/>
      <c r="AO105" s="31"/>
      <c r="AP105" s="31"/>
      <c r="AQ105" s="31"/>
      <c r="AR105" s="31"/>
      <c r="AS105" s="31"/>
      <c r="AT105" s="31"/>
      <c r="AU105" s="31"/>
      <c r="AV105" s="31"/>
    </row>
    <row r="106" spans="1:33" s="38" customFormat="1" ht="18" customHeight="1" thickBot="1">
      <c r="A106" s="58" t="s">
        <v>79</v>
      </c>
      <c r="B106" s="59" t="s">
        <v>77</v>
      </c>
      <c r="C106" s="60" t="s">
        <v>78</v>
      </c>
      <c r="D106" s="60" t="s">
        <v>58</v>
      </c>
      <c r="E106" s="60" t="s">
        <v>82</v>
      </c>
      <c r="F106" s="63" t="s">
        <v>83</v>
      </c>
      <c r="G106" s="386" t="s">
        <v>11</v>
      </c>
      <c r="H106" s="63" t="s">
        <v>144</v>
      </c>
      <c r="I106" s="62" t="s">
        <v>145</v>
      </c>
      <c r="J106" s="64" t="s">
        <v>142</v>
      </c>
      <c r="K106" s="79"/>
      <c r="L106" s="80"/>
      <c r="M106" s="161"/>
      <c r="N106" s="228"/>
      <c r="O106" s="219"/>
      <c r="P106" s="219"/>
      <c r="Q106" s="218"/>
      <c r="R106" s="31"/>
      <c r="S106" s="31"/>
      <c r="T106" s="31"/>
      <c r="U106" s="31"/>
      <c r="V106" s="31"/>
      <c r="W106" s="31"/>
      <c r="AD106" s="31"/>
      <c r="AG106" s="31"/>
    </row>
    <row r="107" spans="1:33" s="38" customFormat="1" ht="18" customHeight="1" thickBot="1">
      <c r="A107" s="66">
        <f>IF($A101="","",$C101&amp;$A101&amp;10)</f>
      </c>
      <c r="B107" s="67">
        <f>IF($B101="","",$B101)</f>
      </c>
      <c r="C107" s="68">
        <f>IF($C101="","",$C101)</f>
      </c>
      <c r="D107" s="81">
        <f>IF($D101="","",$D101)</f>
      </c>
      <c r="E107" s="201"/>
      <c r="F107" s="296"/>
      <c r="G107" s="242"/>
      <c r="H107" s="82"/>
      <c r="I107" s="230">
        <f>IF(OR($C101="A11",$C101="A12",$C101="A13",$C101="B11",$C101="B12",$C101="B13"),"男",IF(OR($C101="A21",$C101="A22",$C101="A23",$C101="B21",$C101="B22",$C101="B23"),"女",""))</f>
      </c>
      <c r="J107" s="206" t="s">
        <v>130</v>
      </c>
      <c r="K107" s="200"/>
      <c r="L107" s="162"/>
      <c r="M107" s="158"/>
      <c r="N107" s="228"/>
      <c r="O107" s="219"/>
      <c r="P107" s="219"/>
      <c r="Q107" s="218"/>
      <c r="V107" s="31"/>
      <c r="W107" s="31"/>
      <c r="AD107" s="31"/>
      <c r="AG107" s="31"/>
    </row>
    <row r="108" spans="1:48" ht="18" customHeight="1" thickBot="1">
      <c r="A108" s="71">
        <f>IF($A101="","",$C101&amp;$A101&amp;20)</f>
      </c>
      <c r="B108" s="72">
        <f>IF($B101="","",$B101)</f>
      </c>
      <c r="C108" s="73">
        <f>IF($C101="","",$C101)</f>
      </c>
      <c r="D108" s="83">
        <f>IF($D101="","",$D101)</f>
      </c>
      <c r="E108" s="69"/>
      <c r="F108" s="297"/>
      <c r="G108" s="82"/>
      <c r="H108" s="82"/>
      <c r="I108" s="231">
        <f>IF(OR($C101="A11",$C101="A12",$C101="A13",$C101="B11",$C101="B12",$C101="B13"),"男",IF(OR($C101="A21",$C101="A22",$C101="A23",$C101="B21",$C101="B22",$C101="B23"),"女",""))</f>
      </c>
      <c r="J108" s="207" t="s">
        <v>131</v>
      </c>
      <c r="K108" s="77"/>
      <c r="L108" s="78"/>
      <c r="M108" s="156"/>
      <c r="N108" s="228"/>
      <c r="O108" s="219"/>
      <c r="P108" s="219"/>
      <c r="Q108" s="218"/>
      <c r="R108" s="38"/>
      <c r="S108" s="38"/>
      <c r="T108" s="38"/>
      <c r="U108" s="38"/>
      <c r="X108" s="38"/>
      <c r="Y108" s="38"/>
      <c r="Z108" s="38"/>
      <c r="AA108" s="38"/>
      <c r="AB108" s="38"/>
      <c r="AC108" s="38"/>
      <c r="AD108" s="38"/>
      <c r="AE108" s="38"/>
      <c r="AF108" s="38"/>
      <c r="AH108" s="38"/>
      <c r="AI108" s="38"/>
      <c r="AJ108" s="38"/>
      <c r="AK108" s="38"/>
      <c r="AL108" s="38"/>
      <c r="AM108" s="38"/>
      <c r="AN108" s="38"/>
      <c r="AO108" s="38"/>
      <c r="AP108" s="38"/>
      <c r="AQ108" s="38"/>
      <c r="AR108" s="38"/>
      <c r="AS108" s="38"/>
      <c r="AT108" s="38"/>
      <c r="AU108" s="38"/>
      <c r="AV108" s="38"/>
    </row>
    <row r="109" spans="1:48" ht="18" customHeight="1" thickBot="1">
      <c r="A109" s="71">
        <f>IF($A101="","",$C101&amp;$A101&amp;30)</f>
      </c>
      <c r="B109" s="72">
        <f>IF($B101="","",$B101)</f>
      </c>
      <c r="C109" s="73">
        <f>IF($C101="","",$C101)</f>
      </c>
      <c r="D109" s="83">
        <f>IF($D101="","",$D101)</f>
      </c>
      <c r="E109" s="69"/>
      <c r="F109" s="297"/>
      <c r="G109" s="82"/>
      <c r="H109" s="53"/>
      <c r="I109" s="231">
        <f>IF(OR($C101="A11",$C101="A12",$C101="A13",$C101="B11",$C101="B12",$C101="B13"),"男",IF(OR($C101="A21",$C101="A22",$C101="A23",$C101="B21",$C101="B22",$C101="B23"),"女",""))</f>
      </c>
      <c r="J109" s="207" t="s">
        <v>132</v>
      </c>
      <c r="K109" s="77"/>
      <c r="L109" s="78"/>
      <c r="M109" s="156"/>
      <c r="N109" s="228"/>
      <c r="O109" s="219"/>
      <c r="P109" s="219"/>
      <c r="Q109" s="218"/>
      <c r="R109" s="38"/>
      <c r="S109" s="38"/>
      <c r="T109" s="38"/>
      <c r="U109" s="38"/>
      <c r="AD109" s="38"/>
      <c r="AE109" s="38"/>
      <c r="AF109" s="38"/>
      <c r="AH109" s="38"/>
      <c r="AI109" s="38"/>
      <c r="AJ109" s="38"/>
      <c r="AK109" s="38"/>
      <c r="AL109" s="38"/>
      <c r="AM109" s="38"/>
      <c r="AN109" s="38"/>
      <c r="AO109" s="38"/>
      <c r="AP109" s="38"/>
      <c r="AQ109" s="38"/>
      <c r="AR109" s="38"/>
      <c r="AS109" s="38"/>
      <c r="AT109" s="38"/>
      <c r="AU109" s="38"/>
      <c r="AV109" s="38"/>
    </row>
    <row r="110" spans="1:30" ht="18" customHeight="1" thickBot="1">
      <c r="A110" s="71">
        <f>IF($A101="","",$C101&amp;$A101&amp;40)</f>
      </c>
      <c r="B110" s="72">
        <f>IF($B101="","",$B101)</f>
      </c>
      <c r="C110" s="73">
        <f>IF($C101="","",$C101)</f>
      </c>
      <c r="D110" s="83">
        <f>IF($D101="","",$D101)</f>
      </c>
      <c r="E110" s="69"/>
      <c r="F110" s="297"/>
      <c r="G110" s="82"/>
      <c r="H110" s="82"/>
      <c r="I110" s="231">
        <f>IF(OR($C101="A11",$C101="A12",$C101="A13",$C101="B11",$C101="B12",$C101="B13"),"男",IF(OR($C101="A21",$C101="A22",$C101="A23",$C101="B21",$C101="B22",$C101="B23"),"女",""))</f>
      </c>
      <c r="J110" s="207" t="s">
        <v>133</v>
      </c>
      <c r="K110" s="77"/>
      <c r="L110" s="157"/>
      <c r="M110" s="156"/>
      <c r="N110" s="228"/>
      <c r="O110" s="219"/>
      <c r="P110" s="219"/>
      <c r="Q110" s="219"/>
      <c r="R110" s="38"/>
      <c r="S110" s="38"/>
      <c r="T110" s="38"/>
      <c r="U110" s="38"/>
      <c r="V110" s="38"/>
      <c r="W110" s="38"/>
      <c r="AD110" s="38"/>
    </row>
    <row r="111" spans="1:30" ht="18" customHeight="1" thickBot="1">
      <c r="A111" s="71">
        <f>IF($A101="","",$C101&amp;$A101&amp;50)</f>
      </c>
      <c r="B111" s="72">
        <f>IF($B101="","",$B101)</f>
      </c>
      <c r="C111" s="73">
        <f>IF($C101="","",$C101)</f>
      </c>
      <c r="D111" s="83">
        <f>IF($D101="","",$D101)</f>
      </c>
      <c r="E111" s="69"/>
      <c r="F111" s="297"/>
      <c r="G111" s="82"/>
      <c r="H111" s="82"/>
      <c r="I111" s="231">
        <f>IF(OR($C101="A11",$C101="A12",$C101="A13",$C101="B11",$C101="B12",$C101="B13"),"男",IF(OR($C101="A21",$C101="A22",$C101="A23",$C101="B21",$C101="B22",$C101="B23"),"女",""))</f>
      </c>
      <c r="J111" s="207" t="s">
        <v>134</v>
      </c>
      <c r="K111" s="77"/>
      <c r="L111" s="78"/>
      <c r="M111" s="156"/>
      <c r="N111" s="228"/>
      <c r="O111" s="219"/>
      <c r="P111" s="219"/>
      <c r="Q111" s="219"/>
      <c r="V111" s="38"/>
      <c r="W111" s="38"/>
      <c r="AD111" s="38"/>
    </row>
    <row r="112" spans="1:33" ht="18" customHeight="1" thickBot="1">
      <c r="A112" s="71">
        <f>IF(OR($A101="",$E112=""),"",$C101&amp;$A101&amp;60)</f>
      </c>
      <c r="B112" s="72">
        <f>IF(OR($A101="",$E112=""),"",$B101)</f>
      </c>
      <c r="C112" s="73">
        <f>IF(OR($A101="",$E112=""),"",$C101)</f>
      </c>
      <c r="D112" s="83">
        <f>IF(OR($A101="",$E112=""),"",$D101)</f>
      </c>
      <c r="E112" s="69"/>
      <c r="F112" s="297"/>
      <c r="G112" s="82"/>
      <c r="H112" s="82"/>
      <c r="I112" s="231">
        <f>IF($E112="","",IF(OR($C101="A11",$C101="A12",$C101="A13",$C101="B11",$C101="B12",$C101="B13"),"男",IF(OR($C101="A21",$C101="A22",$C101="A23",$C101="B21",$C101="B22",$C101="B23"),"女","")))</f>
      </c>
      <c r="J112" s="207" t="s">
        <v>135</v>
      </c>
      <c r="K112" s="77"/>
      <c r="L112" s="78"/>
      <c r="M112" s="156"/>
      <c r="N112" s="228"/>
      <c r="O112" s="219"/>
      <c r="P112" s="219"/>
      <c r="Q112" s="219"/>
      <c r="V112" s="38"/>
      <c r="W112" s="38"/>
      <c r="AG112" s="38"/>
    </row>
    <row r="113" spans="1:33" ht="18" customHeight="1" thickBot="1">
      <c r="A113" s="71">
        <f>IF(OR($A101="",$E113=""),"",$C101&amp;$A101&amp;70)</f>
      </c>
      <c r="B113" s="72">
        <f>IF(OR($A101="",$E113=""),"",$B101)</f>
      </c>
      <c r="C113" s="73">
        <f>IF(OR($A101="",$E113=""),"",$C101)</f>
      </c>
      <c r="D113" s="83">
        <f>IF(OR($A101="",$E113=""),"",$D101)</f>
      </c>
      <c r="E113" s="69"/>
      <c r="F113" s="297"/>
      <c r="G113" s="82"/>
      <c r="H113" s="82"/>
      <c r="I113" s="231">
        <f>IF($E113="","",IF(OR($C101="A11",$C101="A12",$C101="A13",$C101="B11",$C101="B12",$C101="B13"),"男",IF(OR($C101="A21",$C101="A22",$C101="A23",$C101="B21",$C101="B22",$C101="B23"),"女","")))</f>
      </c>
      <c r="J113" s="207" t="s">
        <v>136</v>
      </c>
      <c r="K113" s="77"/>
      <c r="L113" s="78"/>
      <c r="M113" s="156"/>
      <c r="N113" s="228"/>
      <c r="O113" s="219"/>
      <c r="P113" s="219"/>
      <c r="Q113" s="219"/>
      <c r="V113" s="38"/>
      <c r="W113" s="38"/>
      <c r="AG113" s="38"/>
    </row>
    <row r="114" spans="1:33" ht="18" customHeight="1" thickBot="1">
      <c r="A114" s="84">
        <f>IF(OR($A101="",$E114=""),"",$C101&amp;$A101&amp;80)</f>
      </c>
      <c r="B114" s="85">
        <f>IF(OR($A101="",$E114=""),"",$B101)</f>
      </c>
      <c r="C114" s="86">
        <f>IF(OR($A101="",$E114=""),"",$C101)</f>
      </c>
      <c r="D114" s="87">
        <f>IF(OR($A101="",$E114=""),"",$D101)</f>
      </c>
      <c r="E114" s="88"/>
      <c r="F114" s="298"/>
      <c r="G114" s="142"/>
      <c r="H114" s="303"/>
      <c r="I114" s="232">
        <f>IF($E114="","",IF(OR($C101="A11",$C101="A12",$C101="A13",$C101="B11",$C101="B12",$C101="B13"),"男",IF(OR($C101="A21",$C101="A22",$C101="A23",$C101="B21",$C101="B22",$C101="B23"),"女","")))</f>
      </c>
      <c r="J114" s="246" t="s">
        <v>137</v>
      </c>
      <c r="K114" s="89"/>
      <c r="L114" s="90"/>
      <c r="M114" s="163"/>
      <c r="N114" s="233"/>
      <c r="O114" s="219"/>
      <c r="P114" s="219"/>
      <c r="Q114" s="219"/>
      <c r="AG114" s="38"/>
    </row>
    <row r="115" spans="1:33" ht="27" customHeight="1" thickBot="1" thickTop="1">
      <c r="A115" s="91" t="s">
        <v>76</v>
      </c>
      <c r="B115" s="92" t="s">
        <v>57</v>
      </c>
      <c r="C115" s="93" t="s">
        <v>123</v>
      </c>
      <c r="D115" s="93" t="s">
        <v>58</v>
      </c>
      <c r="E115" s="93" t="s">
        <v>124</v>
      </c>
      <c r="F115" s="94" t="s">
        <v>59</v>
      </c>
      <c r="G115" s="92" t="s">
        <v>70</v>
      </c>
      <c r="H115" s="92" t="s">
        <v>126</v>
      </c>
      <c r="I115" s="95" t="s">
        <v>141</v>
      </c>
      <c r="J115" s="96"/>
      <c r="K115" s="95" t="s">
        <v>61</v>
      </c>
      <c r="L115" s="97"/>
      <c r="M115" s="164"/>
      <c r="N115" s="226" t="s">
        <v>121</v>
      </c>
      <c r="O115" s="219"/>
      <c r="P115" s="219"/>
      <c r="Q115" s="218"/>
      <c r="AG115" s="38"/>
    </row>
    <row r="116" spans="1:32" ht="18" customHeight="1" thickBot="1">
      <c r="A116" s="98">
        <f>IF(OR($A101="",$B116=""),"",$A101+1)</f>
      </c>
      <c r="B116" s="53"/>
      <c r="C116" s="99">
        <f>IF($B116="","",VLOOKUP($B116,$R$11:$S$24,2,FALSE))</f>
      </c>
      <c r="D116" s="239"/>
      <c r="E116" s="198"/>
      <c r="F116" s="55"/>
      <c r="G116" s="199"/>
      <c r="H116" s="100">
        <f>IF(G116="","",VLOOKUP(G116,$V$11:$W$16,2,FALSE))</f>
      </c>
      <c r="I116" s="203">
        <f>IF($D116="","",$D$8)</f>
      </c>
      <c r="J116" s="210"/>
      <c r="K116" s="203">
        <f>IF($D116="","",$D$9)</f>
      </c>
      <c r="L116" s="57"/>
      <c r="M116" s="165"/>
      <c r="N116" s="227">
        <f>IF(D116="","",D116&amp;"　"&amp;C116&amp;"　"&amp;F116)</f>
      </c>
      <c r="O116" s="219"/>
      <c r="P116" s="219"/>
      <c r="Q116" s="218"/>
      <c r="AE116" s="38"/>
      <c r="AF116" s="38"/>
    </row>
    <row r="117" spans="1:32" ht="18" customHeight="1" thickBot="1">
      <c r="A117" s="268">
        <f>IF(C116="","","５～８人で構成。選手は兼ねることができません。")</f>
      </c>
      <c r="B117" s="269"/>
      <c r="C117" s="269"/>
      <c r="D117" s="191"/>
      <c r="E117" s="104" t="s">
        <v>66</v>
      </c>
      <c r="F117" s="293"/>
      <c r="G117" s="294"/>
      <c r="H117" s="295"/>
      <c r="I117" s="192"/>
      <c r="J117" s="107" t="s">
        <v>142</v>
      </c>
      <c r="K117" s="209">
        <f>K102+1</f>
        <v>8</v>
      </c>
      <c r="L117" s="108"/>
      <c r="M117" s="173"/>
      <c r="N117" s="234"/>
      <c r="O117" s="219"/>
      <c r="P117" s="219"/>
      <c r="Q117" s="218"/>
      <c r="AE117" s="38"/>
      <c r="AF117" s="38"/>
    </row>
    <row r="118" spans="1:48" s="38" customFormat="1" ht="18" customHeight="1" thickBot="1">
      <c r="A118" s="270">
        <f>IF(OR(C116="B11",C116="B12",C116="B13",C116="B21",C116="B22",C116="B23"),"Ｂの部は６～８人必要","")</f>
      </c>
      <c r="B118" s="271"/>
      <c r="C118" s="271"/>
      <c r="D118" s="211" t="s">
        <v>67</v>
      </c>
      <c r="E118" s="69"/>
      <c r="F118" s="290"/>
      <c r="G118" s="291"/>
      <c r="H118" s="292"/>
      <c r="I118" s="193"/>
      <c r="J118" s="113" t="s">
        <v>143</v>
      </c>
      <c r="K118" s="202"/>
      <c r="L118" s="144"/>
      <c r="M118" s="174"/>
      <c r="N118" s="234"/>
      <c r="O118" s="219"/>
      <c r="P118" s="219"/>
      <c r="Q118" s="218"/>
      <c r="R118" s="31"/>
      <c r="S118" s="31"/>
      <c r="T118" s="31"/>
      <c r="U118" s="31"/>
      <c r="V118" s="31"/>
      <c r="W118" s="31"/>
      <c r="X118" s="31"/>
      <c r="Y118" s="31"/>
      <c r="Z118" s="31"/>
      <c r="AA118" s="31"/>
      <c r="AB118" s="31"/>
      <c r="AC118" s="31"/>
      <c r="AD118" s="31"/>
      <c r="AG118" s="31"/>
      <c r="AH118" s="31"/>
      <c r="AI118" s="31"/>
      <c r="AJ118" s="31"/>
      <c r="AK118" s="31"/>
      <c r="AL118" s="31"/>
      <c r="AM118" s="31"/>
      <c r="AN118" s="31"/>
      <c r="AO118" s="31"/>
      <c r="AP118" s="31"/>
      <c r="AQ118" s="31"/>
      <c r="AR118" s="31"/>
      <c r="AS118" s="31"/>
      <c r="AT118" s="31"/>
      <c r="AU118" s="31"/>
      <c r="AV118" s="31"/>
    </row>
    <row r="119" spans="1:48" s="38" customFormat="1" ht="18" customHeight="1" thickBot="1">
      <c r="A119" s="272">
        <f>IF(C116="","","当日３人までの変更可能")</f>
      </c>
      <c r="B119" s="273"/>
      <c r="C119" s="273"/>
      <c r="D119" s="212" t="s">
        <v>84</v>
      </c>
      <c r="E119" s="69"/>
      <c r="F119" s="282"/>
      <c r="G119" s="283"/>
      <c r="H119" s="282"/>
      <c r="I119" s="194"/>
      <c r="J119" s="118" t="s">
        <v>84</v>
      </c>
      <c r="K119" s="202"/>
      <c r="L119" s="143"/>
      <c r="M119" s="167"/>
      <c r="N119" s="234"/>
      <c r="O119" s="219"/>
      <c r="P119" s="219"/>
      <c r="Q119" s="218"/>
      <c r="R119" s="31"/>
      <c r="S119" s="31"/>
      <c r="T119" s="31"/>
      <c r="U119" s="31"/>
      <c r="V119" s="31"/>
      <c r="W119" s="31"/>
      <c r="AD119" s="31"/>
      <c r="AG119" s="31"/>
      <c r="AH119" s="31"/>
      <c r="AI119" s="31"/>
      <c r="AJ119" s="31"/>
      <c r="AK119" s="31"/>
      <c r="AL119" s="31"/>
      <c r="AM119" s="31"/>
      <c r="AN119" s="31"/>
      <c r="AO119" s="31"/>
      <c r="AP119" s="31"/>
      <c r="AQ119" s="31"/>
      <c r="AR119" s="31"/>
      <c r="AS119" s="31"/>
      <c r="AT119" s="31"/>
      <c r="AU119" s="31"/>
      <c r="AV119" s="31"/>
    </row>
    <row r="120" spans="1:33" s="38" customFormat="1" ht="18" customHeight="1" thickBot="1">
      <c r="A120" s="274"/>
      <c r="B120" s="275"/>
      <c r="C120" s="275"/>
      <c r="D120" s="213" t="s">
        <v>85</v>
      </c>
      <c r="E120" s="69"/>
      <c r="F120" s="195"/>
      <c r="G120" s="196"/>
      <c r="H120" s="195"/>
      <c r="I120" s="197"/>
      <c r="J120" s="119" t="s">
        <v>85</v>
      </c>
      <c r="K120" s="120"/>
      <c r="L120" s="121"/>
      <c r="M120" s="168"/>
      <c r="N120" s="234"/>
      <c r="O120" s="219"/>
      <c r="P120" s="219"/>
      <c r="Q120" s="218"/>
      <c r="R120" s="31"/>
      <c r="S120" s="31"/>
      <c r="T120" s="31"/>
      <c r="U120" s="31"/>
      <c r="V120" s="31"/>
      <c r="W120" s="31"/>
      <c r="AD120" s="31"/>
      <c r="AG120" s="31"/>
    </row>
    <row r="121" spans="1:33" s="38" customFormat="1" ht="18" customHeight="1" thickBot="1">
      <c r="A121" s="101" t="s">
        <v>79</v>
      </c>
      <c r="B121" s="102" t="s">
        <v>57</v>
      </c>
      <c r="C121" s="103" t="s">
        <v>129</v>
      </c>
      <c r="D121" s="103" t="s">
        <v>58</v>
      </c>
      <c r="E121" s="103" t="s">
        <v>69</v>
      </c>
      <c r="F121" s="106" t="s">
        <v>12</v>
      </c>
      <c r="G121" s="387" t="s">
        <v>11</v>
      </c>
      <c r="H121" s="105" t="s">
        <v>75</v>
      </c>
      <c r="I121" s="105" t="s">
        <v>146</v>
      </c>
      <c r="J121" s="107" t="s">
        <v>142</v>
      </c>
      <c r="K121" s="122"/>
      <c r="L121" s="123"/>
      <c r="M121" s="168"/>
      <c r="N121" s="234"/>
      <c r="O121" s="219"/>
      <c r="P121" s="219"/>
      <c r="Q121" s="218"/>
      <c r="V121" s="31"/>
      <c r="W121" s="31"/>
      <c r="AD121" s="31"/>
      <c r="AG121" s="31"/>
    </row>
    <row r="122" spans="1:48" ht="18" customHeight="1" thickBot="1">
      <c r="A122" s="109">
        <f>IF($A116="","",$C116&amp;$A116&amp;10)</f>
      </c>
      <c r="B122" s="110">
        <f>IF($B116="","",$B116)</f>
      </c>
      <c r="C122" s="111">
        <f>IF($C116="","",$C116)</f>
      </c>
      <c r="D122" s="112">
        <f>IF($D116="","",$D116)</f>
      </c>
      <c r="E122" s="201"/>
      <c r="F122" s="296"/>
      <c r="G122" s="82"/>
      <c r="H122" s="82"/>
      <c r="I122" s="243">
        <f>IF(OR($C116="A11",$C116="A12",$C116="A13",$C116="B11",$C116="B12",$C116="B13"),"男",IF(OR($C116="A21",$C116="A22",$C116="A23",$C116="B21",$C116="B22",$C116="B23"),"女",""))</f>
      </c>
      <c r="J122" s="125" t="s">
        <v>130</v>
      </c>
      <c r="K122" s="202"/>
      <c r="L122" s="145"/>
      <c r="M122" s="166"/>
      <c r="N122" s="235"/>
      <c r="O122" s="219"/>
      <c r="P122" s="219"/>
      <c r="Q122" s="218"/>
      <c r="R122" s="38"/>
      <c r="S122" s="38"/>
      <c r="T122" s="38"/>
      <c r="U122" s="38"/>
      <c r="X122" s="38"/>
      <c r="Y122" s="38"/>
      <c r="Z122" s="38"/>
      <c r="AA122" s="38"/>
      <c r="AB122" s="38"/>
      <c r="AC122" s="38"/>
      <c r="AD122" s="38"/>
      <c r="AE122" s="38"/>
      <c r="AF122" s="38"/>
      <c r="AH122" s="38"/>
      <c r="AI122" s="38"/>
      <c r="AJ122" s="38"/>
      <c r="AK122" s="38"/>
      <c r="AL122" s="38"/>
      <c r="AM122" s="38"/>
      <c r="AN122" s="38"/>
      <c r="AO122" s="38"/>
      <c r="AP122" s="38"/>
      <c r="AQ122" s="38"/>
      <c r="AR122" s="38"/>
      <c r="AS122" s="38"/>
      <c r="AT122" s="38"/>
      <c r="AU122" s="38"/>
      <c r="AV122" s="38"/>
    </row>
    <row r="123" spans="1:48" ht="18" customHeight="1" thickBot="1">
      <c r="A123" s="114">
        <f>IF($A116="","",$C116&amp;$A116&amp;20)</f>
      </c>
      <c r="B123" s="115">
        <f>IF($B116="","",$B116)</f>
      </c>
      <c r="C123" s="116">
        <f>IF($C116="","",$C116)</f>
      </c>
      <c r="D123" s="117">
        <f>IF($D116="","",$D116)</f>
      </c>
      <c r="E123" s="69"/>
      <c r="F123" s="297"/>
      <c r="G123" s="82"/>
      <c r="H123" s="82"/>
      <c r="I123" s="244">
        <f>IF(OR($C116="A11",$C116="A12",$C116="A13",$C116="B11",$C116="B12",$C116="B13"),"男",IF(OR($C116="A21",$C116="A22",$C116="A23",$C116="B21",$C116="B22",$C116="B23"),"女",""))</f>
      </c>
      <c r="J123" s="129" t="s">
        <v>131</v>
      </c>
      <c r="K123" s="120"/>
      <c r="L123" s="121"/>
      <c r="M123" s="169"/>
      <c r="N123" s="235"/>
      <c r="O123" s="219"/>
      <c r="P123" s="219"/>
      <c r="Q123" s="218"/>
      <c r="R123" s="38"/>
      <c r="S123" s="38"/>
      <c r="T123" s="38"/>
      <c r="U123" s="38"/>
      <c r="AD123" s="38"/>
      <c r="AE123" s="38"/>
      <c r="AF123" s="38"/>
      <c r="AH123" s="38"/>
      <c r="AI123" s="38"/>
      <c r="AJ123" s="38"/>
      <c r="AK123" s="38"/>
      <c r="AL123" s="38"/>
      <c r="AM123" s="38"/>
      <c r="AN123" s="38"/>
      <c r="AO123" s="38"/>
      <c r="AP123" s="38"/>
      <c r="AQ123" s="38"/>
      <c r="AR123" s="38"/>
      <c r="AS123" s="38"/>
      <c r="AT123" s="38"/>
      <c r="AU123" s="38"/>
      <c r="AV123" s="38"/>
    </row>
    <row r="124" spans="1:30" ht="18" customHeight="1" thickBot="1">
      <c r="A124" s="114">
        <f>IF($A116="","",$C116&amp;$A116&amp;30)</f>
      </c>
      <c r="B124" s="115">
        <f>IF($B116="","",$B116)</f>
      </c>
      <c r="C124" s="116">
        <f>IF($C116="","",$C116)</f>
      </c>
      <c r="D124" s="117">
        <f>IF($D116="","",$D116)</f>
      </c>
      <c r="E124" s="69"/>
      <c r="F124" s="297"/>
      <c r="G124" s="82"/>
      <c r="H124" s="53"/>
      <c r="I124" s="244">
        <f>IF(OR($C116="A11",$C116="A12",$C116="A13",$C116="B11",$C116="B12",$C116="B13"),"男",IF(OR($C116="A21",$C116="A22",$C116="A23",$C116="B21",$C116="B22",$C116="B23"),"女",""))</f>
      </c>
      <c r="J124" s="129" t="s">
        <v>132</v>
      </c>
      <c r="K124" s="120"/>
      <c r="L124" s="121"/>
      <c r="M124" s="169"/>
      <c r="N124" s="235"/>
      <c r="O124" s="219"/>
      <c r="P124" s="219"/>
      <c r="Q124" s="218"/>
      <c r="R124" s="38"/>
      <c r="S124" s="38"/>
      <c r="T124" s="38"/>
      <c r="U124" s="38"/>
      <c r="V124" s="38"/>
      <c r="W124" s="38"/>
      <c r="AD124" s="38"/>
    </row>
    <row r="125" spans="1:30" ht="18" customHeight="1" thickBot="1">
      <c r="A125" s="114">
        <f>IF($A116="","",$C116&amp;$A116&amp;40)</f>
      </c>
      <c r="B125" s="115">
        <f>IF($B116="","",$B116)</f>
      </c>
      <c r="C125" s="116">
        <f>IF($C116="","",$C116)</f>
      </c>
      <c r="D125" s="117">
        <f>IF($D116="","",$D116)</f>
      </c>
      <c r="E125" s="69"/>
      <c r="F125" s="297"/>
      <c r="G125" s="82"/>
      <c r="H125" s="82"/>
      <c r="I125" s="244">
        <f>IF(OR($C116="A11",$C116="A12",$C116="A13",$C116="B11",$C116="B12",$C116="B13"),"男",IF(OR($C116="A21",$C116="A22",$C116="A23",$C116="B21",$C116="B22",$C116="B23"),"女",""))</f>
      </c>
      <c r="J125" s="129" t="s">
        <v>133</v>
      </c>
      <c r="K125" s="120"/>
      <c r="L125" s="144"/>
      <c r="M125" s="169"/>
      <c r="N125" s="235"/>
      <c r="O125" s="219"/>
      <c r="P125" s="219"/>
      <c r="Q125" s="219"/>
      <c r="V125" s="38"/>
      <c r="W125" s="38"/>
      <c r="AD125" s="38"/>
    </row>
    <row r="126" spans="1:33" ht="18" customHeight="1" thickBot="1">
      <c r="A126" s="114">
        <f>IF($A116="","",$C116&amp;$A116&amp;50)</f>
      </c>
      <c r="B126" s="115">
        <f>IF($B116="","",$B116)</f>
      </c>
      <c r="C126" s="116">
        <f>IF($C116="","",$C116)</f>
      </c>
      <c r="D126" s="117">
        <f>IF($D116="","",$D116)</f>
      </c>
      <c r="E126" s="69"/>
      <c r="F126" s="297"/>
      <c r="G126" s="82"/>
      <c r="H126" s="82"/>
      <c r="I126" s="244">
        <f>IF(OR($C116="A11",$C116="A12",$C116="A13",$C116="B11",$C116="B12",$C116="B13"),"男",IF(OR($C116="A21",$C116="A22",$C116="A23",$C116="B21",$C116="B22",$C116="B23"),"女",""))</f>
      </c>
      <c r="J126" s="129" t="s">
        <v>134</v>
      </c>
      <c r="K126" s="120"/>
      <c r="L126" s="121"/>
      <c r="M126" s="169"/>
      <c r="N126" s="235"/>
      <c r="O126" s="219"/>
      <c r="P126" s="219"/>
      <c r="Q126" s="219"/>
      <c r="V126" s="38"/>
      <c r="W126" s="38"/>
      <c r="AG126" s="38"/>
    </row>
    <row r="127" spans="1:33" ht="18" customHeight="1" thickBot="1">
      <c r="A127" s="114">
        <f>IF(OR($A116="",$E127=""),"",$C116&amp;$A116&amp;60)</f>
      </c>
      <c r="B127" s="115">
        <f>IF(OR($A116="",$E127=""),"",$B116)</f>
      </c>
      <c r="C127" s="116">
        <f>IF(OR($A116="",$E127=""),"",$C116)</f>
      </c>
      <c r="D127" s="117">
        <f>IF(OR($A116="",$E127=""),"",$D116)</f>
      </c>
      <c r="E127" s="69"/>
      <c r="F127" s="297"/>
      <c r="G127" s="82"/>
      <c r="H127" s="82"/>
      <c r="I127" s="244">
        <f>IF($E127="","",IF(OR($C116="A11",$C116="A12",$C116="A13",$C116="B11",$C116="B12",$C116="B13"),"男",IF(OR($C116="A21",$C116="A22",$C116="A23",$C116="B21",$C116="B22",$C116="B23"),"女","")))</f>
      </c>
      <c r="J127" s="129" t="s">
        <v>135</v>
      </c>
      <c r="K127" s="120"/>
      <c r="L127" s="121"/>
      <c r="M127" s="169"/>
      <c r="N127" s="235"/>
      <c r="O127" s="219"/>
      <c r="P127" s="219"/>
      <c r="Q127" s="219"/>
      <c r="V127" s="38"/>
      <c r="W127" s="38"/>
      <c r="AG127" s="38"/>
    </row>
    <row r="128" spans="1:33" ht="18" customHeight="1" thickBot="1">
      <c r="A128" s="114">
        <f>IF(OR($A116="",$E128=""),"",$C116&amp;$A116&amp;70)</f>
      </c>
      <c r="B128" s="115">
        <f>IF(OR($A116="",$E128=""),"",$B116)</f>
      </c>
      <c r="C128" s="116">
        <f>IF(OR($A116="",$E128=""),"",$C116)</f>
      </c>
      <c r="D128" s="117">
        <f>IF(OR($A116="",$E128=""),"",$D116)</f>
      </c>
      <c r="E128" s="69"/>
      <c r="F128" s="297"/>
      <c r="G128" s="82"/>
      <c r="H128" s="82"/>
      <c r="I128" s="244">
        <f>IF($E128="","",IF(OR($C116="A11",$C116="A12",$C116="A13",$C116="B11",$C116="B12",$C116="B13"),"男",IF(OR($C116="A21",$C116="A22",$C116="A23",$C116="B21",$C116="B22",$C116="B23"),"女","")))</f>
      </c>
      <c r="J128" s="129" t="s">
        <v>136</v>
      </c>
      <c r="K128" s="120"/>
      <c r="L128" s="121"/>
      <c r="M128" s="169"/>
      <c r="N128" s="235"/>
      <c r="O128" s="219"/>
      <c r="P128" s="219"/>
      <c r="Q128" s="219"/>
      <c r="AG128" s="38"/>
    </row>
    <row r="129" spans="1:33" ht="18" customHeight="1" thickBot="1">
      <c r="A129" s="130">
        <f>IF(OR($A116="",$E129=""),"",$C116&amp;$A116&amp;80)</f>
      </c>
      <c r="B129" s="131">
        <f>IF(OR($A116="",$E129=""),"",$B116)</f>
      </c>
      <c r="C129" s="132">
        <f>IF(OR($A116="",$E129=""),"",$C116)</f>
      </c>
      <c r="D129" s="133">
        <f>IF(OR($A116="",$E129=""),"",$D116)</f>
      </c>
      <c r="E129" s="88"/>
      <c r="F129" s="298"/>
      <c r="G129" s="142"/>
      <c r="H129" s="303"/>
      <c r="I129" s="245">
        <f>IF($E129="","",IF(OR($C116="A11",$C116="A12",$C116="A13",$C116="B11",$C116="B12",$C116="B13"),"男",IF(OR($C116="A21",$C116="A22",$C116="A23",$C116="B21",$C116="B22",$C116="B23"),"女","")))</f>
      </c>
      <c r="J129" s="135" t="s">
        <v>137</v>
      </c>
      <c r="K129" s="136"/>
      <c r="L129" s="137"/>
      <c r="M129" s="170"/>
      <c r="N129" s="238"/>
      <c r="O129" s="219"/>
      <c r="P129" s="219"/>
      <c r="Q129" s="219"/>
      <c r="AG129" s="38"/>
    </row>
    <row r="130" spans="1:32" ht="27" customHeight="1" thickBot="1" thickTop="1">
      <c r="A130" s="43" t="s">
        <v>268</v>
      </c>
      <c r="B130" s="44" t="s">
        <v>77</v>
      </c>
      <c r="C130" s="45" t="s">
        <v>78</v>
      </c>
      <c r="D130" s="45" t="s">
        <v>58</v>
      </c>
      <c r="E130" s="45" t="s">
        <v>80</v>
      </c>
      <c r="F130" s="46" t="s">
        <v>59</v>
      </c>
      <c r="G130" s="44" t="s">
        <v>70</v>
      </c>
      <c r="H130" s="44" t="s">
        <v>140</v>
      </c>
      <c r="I130" s="47" t="s">
        <v>147</v>
      </c>
      <c r="J130" s="48"/>
      <c r="K130" s="47" t="s">
        <v>61</v>
      </c>
      <c r="L130" s="49"/>
      <c r="M130" s="154"/>
      <c r="N130" s="226" t="s">
        <v>121</v>
      </c>
      <c r="O130" s="219"/>
      <c r="P130" s="219"/>
      <c r="Q130" s="218"/>
      <c r="AE130" s="38"/>
      <c r="AF130" s="38"/>
    </row>
    <row r="131" spans="1:32" ht="18" customHeight="1" thickBot="1">
      <c r="A131" s="52">
        <f>IF(OR($A116="",$B131=""),"",$A116+1)</f>
      </c>
      <c r="B131" s="53"/>
      <c r="C131" s="54">
        <f>IF($B131="","",VLOOKUP($B131,$R$11:$S$24,2,FALSE))</f>
      </c>
      <c r="D131" s="239"/>
      <c r="E131" s="198"/>
      <c r="F131" s="55"/>
      <c r="G131" s="199"/>
      <c r="H131" s="56">
        <f>IF(G131="","",VLOOKUP(G131,$V$11:$W$16,2,FALSE))</f>
      </c>
      <c r="I131" s="203">
        <f>IF($D131="","",$D$8)</f>
      </c>
      <c r="J131" s="210"/>
      <c r="K131" s="203">
        <f>IF($D131="","",$D$9)</f>
      </c>
      <c r="L131" s="57"/>
      <c r="M131" s="155"/>
      <c r="N131" s="227">
        <f>IF(D131="","",D131&amp;"　"&amp;C131&amp;"　"&amp;F131)</f>
      </c>
      <c r="O131" s="219"/>
      <c r="P131" s="219"/>
      <c r="Q131" s="218"/>
      <c r="AE131" s="38"/>
      <c r="AF131" s="38"/>
    </row>
    <row r="132" spans="1:48" s="38" customFormat="1" ht="18" customHeight="1" thickBot="1">
      <c r="A132" s="264">
        <f>IF(C131="","","５～８人で構成。選手は兼ねることができません。")</f>
      </c>
      <c r="B132" s="276"/>
      <c r="C132" s="276"/>
      <c r="D132" s="176"/>
      <c r="E132" s="61" t="s">
        <v>81</v>
      </c>
      <c r="F132" s="284"/>
      <c r="G132" s="285"/>
      <c r="H132" s="286"/>
      <c r="I132" s="183"/>
      <c r="J132" s="64" t="s">
        <v>148</v>
      </c>
      <c r="K132" s="208">
        <f>K117+1</f>
        <v>9</v>
      </c>
      <c r="L132" s="65"/>
      <c r="M132" s="156"/>
      <c r="N132" s="228"/>
      <c r="O132" s="219"/>
      <c r="P132" s="219"/>
      <c r="Q132" s="218"/>
      <c r="R132" s="31"/>
      <c r="S132" s="31"/>
      <c r="T132" s="31"/>
      <c r="U132" s="31"/>
      <c r="V132" s="31"/>
      <c r="W132" s="31"/>
      <c r="X132" s="31"/>
      <c r="Y132" s="31"/>
      <c r="Z132" s="31"/>
      <c r="AA132" s="31"/>
      <c r="AB132" s="31"/>
      <c r="AC132" s="31"/>
      <c r="AD132" s="31"/>
      <c r="AG132" s="31"/>
      <c r="AH132" s="31"/>
      <c r="AI132" s="31"/>
      <c r="AJ132" s="31"/>
      <c r="AK132" s="31"/>
      <c r="AL132" s="31"/>
      <c r="AM132" s="31"/>
      <c r="AN132" s="31"/>
      <c r="AO132" s="31"/>
      <c r="AP132" s="31"/>
      <c r="AQ132" s="31"/>
      <c r="AR132" s="31"/>
      <c r="AS132" s="31"/>
      <c r="AT132" s="31"/>
      <c r="AU132" s="31"/>
      <c r="AV132" s="31"/>
    </row>
    <row r="133" spans="1:48" s="38" customFormat="1" ht="18" customHeight="1" thickBot="1">
      <c r="A133" s="265">
        <f>IF(OR(C131="B11",C131="B12",C131="B13",C131="B21",C131="B22",C131="B23"),"Ｂの部は６～８人必要","")</f>
      </c>
      <c r="B133" s="277"/>
      <c r="C133" s="277"/>
      <c r="D133" s="178" t="s">
        <v>143</v>
      </c>
      <c r="E133" s="69"/>
      <c r="F133" s="287"/>
      <c r="G133" s="288"/>
      <c r="H133" s="289"/>
      <c r="I133" s="185"/>
      <c r="J133" s="70" t="s">
        <v>149</v>
      </c>
      <c r="K133" s="200"/>
      <c r="L133" s="20"/>
      <c r="M133" s="172"/>
      <c r="N133" s="229"/>
      <c r="O133" s="219"/>
      <c r="P133" s="219"/>
      <c r="Q133" s="218"/>
      <c r="R133" s="31"/>
      <c r="S133" s="31"/>
      <c r="T133" s="31"/>
      <c r="U133" s="31"/>
      <c r="V133" s="31"/>
      <c r="W133" s="31"/>
      <c r="AD133" s="31"/>
      <c r="AG133" s="31"/>
      <c r="AH133" s="31"/>
      <c r="AI133" s="31"/>
      <c r="AJ133" s="31"/>
      <c r="AK133" s="31"/>
      <c r="AL133" s="31"/>
      <c r="AM133" s="31"/>
      <c r="AN133" s="31"/>
      <c r="AO133" s="31"/>
      <c r="AP133" s="31"/>
      <c r="AQ133" s="31"/>
      <c r="AR133" s="31"/>
      <c r="AS133" s="31"/>
      <c r="AT133" s="31"/>
      <c r="AU133" s="31"/>
      <c r="AV133" s="31"/>
    </row>
    <row r="134" spans="1:33" s="38" customFormat="1" ht="18" customHeight="1" thickBot="1">
      <c r="A134" s="266">
        <f>IF(C131="","","当日３人までの変更可能")</f>
      </c>
      <c r="B134" s="278"/>
      <c r="C134" s="278"/>
      <c r="D134" s="180" t="s">
        <v>84</v>
      </c>
      <c r="E134" s="69"/>
      <c r="F134" s="281"/>
      <c r="G134" s="186"/>
      <c r="H134" s="184"/>
      <c r="I134" s="187"/>
      <c r="J134" s="74" t="s">
        <v>127</v>
      </c>
      <c r="K134" s="200"/>
      <c r="L134" s="159"/>
      <c r="M134" s="160"/>
      <c r="N134" s="229"/>
      <c r="O134" s="219"/>
      <c r="P134" s="219"/>
      <c r="Q134" s="218"/>
      <c r="R134" s="31"/>
      <c r="S134" s="31"/>
      <c r="T134" s="31"/>
      <c r="U134" s="31"/>
      <c r="V134" s="31"/>
      <c r="W134" s="31"/>
      <c r="AD134" s="31"/>
      <c r="AG134" s="31"/>
    </row>
    <row r="135" spans="1:33" s="38" customFormat="1" ht="18" customHeight="1" thickBot="1">
      <c r="A135" s="279"/>
      <c r="B135" s="280"/>
      <c r="C135" s="280"/>
      <c r="D135" s="182" t="s">
        <v>85</v>
      </c>
      <c r="E135" s="69"/>
      <c r="F135" s="188"/>
      <c r="G135" s="189"/>
      <c r="H135" s="188"/>
      <c r="I135" s="190"/>
      <c r="J135" s="76" t="s">
        <v>150</v>
      </c>
      <c r="K135" s="77"/>
      <c r="L135" s="141"/>
      <c r="M135" s="161"/>
      <c r="N135" s="229"/>
      <c r="O135" s="219"/>
      <c r="P135" s="219"/>
      <c r="Q135" s="218"/>
      <c r="V135" s="31"/>
      <c r="W135" s="31"/>
      <c r="AD135" s="31"/>
      <c r="AG135" s="31"/>
    </row>
    <row r="136" spans="1:48" ht="18" customHeight="1" thickBot="1">
      <c r="A136" s="58" t="s">
        <v>269</v>
      </c>
      <c r="B136" s="59" t="s">
        <v>77</v>
      </c>
      <c r="C136" s="60" t="s">
        <v>78</v>
      </c>
      <c r="D136" s="60" t="s">
        <v>58</v>
      </c>
      <c r="E136" s="60" t="s">
        <v>82</v>
      </c>
      <c r="F136" s="63" t="s">
        <v>83</v>
      </c>
      <c r="G136" s="386" t="s">
        <v>11</v>
      </c>
      <c r="H136" s="63" t="s">
        <v>144</v>
      </c>
      <c r="I136" s="62" t="s">
        <v>145</v>
      </c>
      <c r="J136" s="64" t="s">
        <v>148</v>
      </c>
      <c r="K136" s="79"/>
      <c r="L136" s="80"/>
      <c r="M136" s="161"/>
      <c r="N136" s="228"/>
      <c r="O136" s="219"/>
      <c r="P136" s="219"/>
      <c r="Q136" s="218"/>
      <c r="R136" s="38"/>
      <c r="S136" s="38"/>
      <c r="T136" s="38"/>
      <c r="U136" s="38"/>
      <c r="X136" s="38"/>
      <c r="Y136" s="38"/>
      <c r="Z136" s="38"/>
      <c r="AA136" s="38"/>
      <c r="AB136" s="38"/>
      <c r="AC136" s="38"/>
      <c r="AD136" s="38"/>
      <c r="AE136" s="38"/>
      <c r="AF136" s="38"/>
      <c r="AH136" s="38"/>
      <c r="AI136" s="38"/>
      <c r="AJ136" s="38"/>
      <c r="AK136" s="38"/>
      <c r="AL136" s="38"/>
      <c r="AM136" s="38"/>
      <c r="AN136" s="38"/>
      <c r="AO136" s="38"/>
      <c r="AP136" s="38"/>
      <c r="AQ136" s="38"/>
      <c r="AR136" s="38"/>
      <c r="AS136" s="38"/>
      <c r="AT136" s="38"/>
      <c r="AU136" s="38"/>
      <c r="AV136" s="38"/>
    </row>
    <row r="137" spans="1:48" ht="18" customHeight="1" thickBot="1">
      <c r="A137" s="66">
        <f>IF($A131="","",$C131&amp;$A131&amp;10)</f>
      </c>
      <c r="B137" s="67">
        <f>IF($B131="","",$B131)</f>
      </c>
      <c r="C137" s="68">
        <f>IF($C131="","",$C131)</f>
      </c>
      <c r="D137" s="81">
        <f>IF($D131="","",$D131)</f>
      </c>
      <c r="E137" s="201"/>
      <c r="F137" s="296"/>
      <c r="G137" s="242"/>
      <c r="H137" s="82"/>
      <c r="I137" s="230">
        <f>IF(OR($C131="A11",$C131="A12",$C131="A13",$C131="B11",$C131="B12",$C131="B13"),"男",IF(OR($C131="A21",$C131="A22",$C131="A23",$C131="B21",$C131="B22",$C131="B23"),"女",""))</f>
      </c>
      <c r="J137" s="206" t="s">
        <v>130</v>
      </c>
      <c r="K137" s="200"/>
      <c r="L137" s="162"/>
      <c r="M137" s="158"/>
      <c r="N137" s="228"/>
      <c r="O137" s="219"/>
      <c r="P137" s="219"/>
      <c r="Q137" s="218"/>
      <c r="R137" s="38"/>
      <c r="S137" s="38"/>
      <c r="T137" s="38"/>
      <c r="U137" s="38"/>
      <c r="AD137" s="38"/>
      <c r="AE137" s="38"/>
      <c r="AF137" s="38"/>
      <c r="AH137" s="38"/>
      <c r="AI137" s="38"/>
      <c r="AJ137" s="38"/>
      <c r="AK137" s="38"/>
      <c r="AL137" s="38"/>
      <c r="AM137" s="38"/>
      <c r="AN137" s="38"/>
      <c r="AO137" s="38"/>
      <c r="AP137" s="38"/>
      <c r="AQ137" s="38"/>
      <c r="AR137" s="38"/>
      <c r="AS137" s="38"/>
      <c r="AT137" s="38"/>
      <c r="AU137" s="38"/>
      <c r="AV137" s="38"/>
    </row>
    <row r="138" spans="1:30" ht="18" customHeight="1" thickBot="1">
      <c r="A138" s="71">
        <f>IF($A131="","",$C131&amp;$A131&amp;20)</f>
      </c>
      <c r="B138" s="72">
        <f>IF($B131="","",$B131)</f>
      </c>
      <c r="C138" s="73">
        <f>IF($C131="","",$C131)</f>
      </c>
      <c r="D138" s="83">
        <f>IF($D131="","",$D131)</f>
      </c>
      <c r="E138" s="69"/>
      <c r="F138" s="297"/>
      <c r="G138" s="82"/>
      <c r="H138" s="82"/>
      <c r="I138" s="231">
        <f>IF(OR($C131="A11",$C131="A12",$C131="A13",$C131="B11",$C131="B12",$C131="B13"),"男",IF(OR($C131="A21",$C131="A22",$C131="A23",$C131="B21",$C131="B22",$C131="B23"),"女",""))</f>
      </c>
      <c r="J138" s="207" t="s">
        <v>131</v>
      </c>
      <c r="K138" s="77"/>
      <c r="L138" s="78"/>
      <c r="M138" s="156"/>
      <c r="N138" s="228"/>
      <c r="O138" s="219"/>
      <c r="P138" s="219"/>
      <c r="Q138" s="218"/>
      <c r="R138" s="38"/>
      <c r="S138" s="38"/>
      <c r="T138" s="38"/>
      <c r="U138" s="38"/>
      <c r="V138" s="38"/>
      <c r="W138" s="38"/>
      <c r="AD138" s="38"/>
    </row>
    <row r="139" spans="1:30" ht="18" customHeight="1" thickBot="1">
      <c r="A139" s="71">
        <f>IF($A131="","",$C131&amp;$A131&amp;30)</f>
      </c>
      <c r="B139" s="72">
        <f>IF($B131="","",$B131)</f>
      </c>
      <c r="C139" s="73">
        <f>IF($C131="","",$C131)</f>
      </c>
      <c r="D139" s="83">
        <f>IF($D131="","",$D131)</f>
      </c>
      <c r="E139" s="69"/>
      <c r="F139" s="297"/>
      <c r="G139" s="82"/>
      <c r="H139" s="53"/>
      <c r="I139" s="231">
        <f>IF(OR($C131="A11",$C131="A12",$C131="A13",$C131="B11",$C131="B12",$C131="B13"),"男",IF(OR($C131="A21",$C131="A22",$C131="A23",$C131="B21",$C131="B22",$C131="B23"),"女",""))</f>
      </c>
      <c r="J139" s="207" t="s">
        <v>132</v>
      </c>
      <c r="K139" s="77"/>
      <c r="L139" s="78"/>
      <c r="M139" s="156"/>
      <c r="N139" s="228"/>
      <c r="O139" s="219"/>
      <c r="P139" s="219"/>
      <c r="Q139" s="218"/>
      <c r="V139" s="38"/>
      <c r="W139" s="38"/>
      <c r="AD139" s="38"/>
    </row>
    <row r="140" spans="1:33" ht="18" customHeight="1" thickBot="1">
      <c r="A140" s="71">
        <f>IF($A131="","",$C131&amp;$A131&amp;40)</f>
      </c>
      <c r="B140" s="72">
        <f>IF($B131="","",$B131)</f>
      </c>
      <c r="C140" s="73">
        <f>IF($C131="","",$C131)</f>
      </c>
      <c r="D140" s="83">
        <f>IF($D131="","",$D131)</f>
      </c>
      <c r="E140" s="69"/>
      <c r="F140" s="297"/>
      <c r="G140" s="82"/>
      <c r="H140" s="82"/>
      <c r="I140" s="231">
        <f>IF(OR($C131="A11",$C131="A12",$C131="A13",$C131="B11",$C131="B12",$C131="B13"),"男",IF(OR($C131="A21",$C131="A22",$C131="A23",$C131="B21",$C131="B22",$C131="B23"),"女",""))</f>
      </c>
      <c r="J140" s="207" t="s">
        <v>133</v>
      </c>
      <c r="K140" s="77"/>
      <c r="L140" s="157"/>
      <c r="M140" s="156"/>
      <c r="N140" s="228"/>
      <c r="O140" s="219"/>
      <c r="P140" s="219"/>
      <c r="Q140" s="219"/>
      <c r="V140" s="38"/>
      <c r="W140" s="38"/>
      <c r="AG140" s="38"/>
    </row>
    <row r="141" spans="1:33" ht="18" customHeight="1" thickBot="1">
      <c r="A141" s="71">
        <f>IF($A131="","",$C131&amp;$A131&amp;50)</f>
      </c>
      <c r="B141" s="72">
        <f>IF($B131="","",$B131)</f>
      </c>
      <c r="C141" s="73">
        <f>IF($C131="","",$C131)</f>
      </c>
      <c r="D141" s="83">
        <f>IF($D131="","",$D131)</f>
      </c>
      <c r="E141" s="69"/>
      <c r="F141" s="297"/>
      <c r="G141" s="82"/>
      <c r="H141" s="82"/>
      <c r="I141" s="231">
        <f>IF(OR($C131="A11",$C131="A12",$C131="A13",$C131="B11",$C131="B12",$C131="B13"),"男",IF(OR($C131="A21",$C131="A22",$C131="A23",$C131="B21",$C131="B22",$C131="B23"),"女",""))</f>
      </c>
      <c r="J141" s="207" t="s">
        <v>134</v>
      </c>
      <c r="K141" s="77"/>
      <c r="L141" s="78"/>
      <c r="M141" s="156"/>
      <c r="N141" s="228"/>
      <c r="O141" s="219"/>
      <c r="P141" s="219"/>
      <c r="Q141" s="219"/>
      <c r="V141" s="38"/>
      <c r="W141" s="38"/>
      <c r="AG141" s="38"/>
    </row>
    <row r="142" spans="1:33" ht="18" customHeight="1" thickBot="1">
      <c r="A142" s="71">
        <f>IF(OR($A131="",$E142=""),"",$C131&amp;$A131&amp;60)</f>
      </c>
      <c r="B142" s="72">
        <f>IF(OR($A131="",$E142=""),"",$B131)</f>
      </c>
      <c r="C142" s="73">
        <f>IF(OR($A131="",$E142=""),"",$C131)</f>
      </c>
      <c r="D142" s="83">
        <f>IF(OR($A131="",$E142=""),"",$D131)</f>
      </c>
      <c r="E142" s="69"/>
      <c r="F142" s="297"/>
      <c r="G142" s="82"/>
      <c r="H142" s="82"/>
      <c r="I142" s="231">
        <f>IF($E142="","",IF(OR($C131="A11",$C131="A12",$C131="A13",$C131="B11",$C131="B12",$C131="B13"),"男",IF(OR($C131="A21",$C131="A22",$C131="A23",$C131="B21",$C131="B22",$C131="B23"),"女","")))</f>
      </c>
      <c r="J142" s="207" t="s">
        <v>135</v>
      </c>
      <c r="K142" s="77"/>
      <c r="L142" s="78"/>
      <c r="M142" s="156"/>
      <c r="N142" s="228"/>
      <c r="O142" s="219"/>
      <c r="P142" s="219"/>
      <c r="Q142" s="219"/>
      <c r="AG142" s="38"/>
    </row>
    <row r="143" spans="1:33" ht="18" customHeight="1" thickBot="1">
      <c r="A143" s="71">
        <f>IF(OR($A131="",$E143=""),"",$C131&amp;$A131&amp;70)</f>
      </c>
      <c r="B143" s="72">
        <f>IF(OR($A131="",$E143=""),"",$B131)</f>
      </c>
      <c r="C143" s="73">
        <f>IF(OR($A131="",$E143=""),"",$C131)</f>
      </c>
      <c r="D143" s="83">
        <f>IF(OR($A131="",$E143=""),"",$D131)</f>
      </c>
      <c r="E143" s="69"/>
      <c r="F143" s="297"/>
      <c r="G143" s="82"/>
      <c r="H143" s="82"/>
      <c r="I143" s="231">
        <f>IF($E143="","",IF(OR($C131="A11",$C131="A12",$C131="A13",$C131="B11",$C131="B12",$C131="B13"),"男",IF(OR($C131="A21",$C131="A22",$C131="A23",$C131="B21",$C131="B22",$C131="B23"),"女","")))</f>
      </c>
      <c r="J143" s="207" t="s">
        <v>136</v>
      </c>
      <c r="K143" s="77"/>
      <c r="L143" s="78"/>
      <c r="M143" s="156"/>
      <c r="N143" s="228"/>
      <c r="O143" s="219"/>
      <c r="P143" s="219"/>
      <c r="Q143" s="219"/>
      <c r="AG143" s="38"/>
    </row>
    <row r="144" spans="1:32" ht="18" customHeight="1" thickBot="1">
      <c r="A144" s="84">
        <f>IF(OR($A131="",$E144=""),"",$C131&amp;$A131&amp;80)</f>
      </c>
      <c r="B144" s="85">
        <f>IF(OR($A131="",$E144=""),"",$B131)</f>
      </c>
      <c r="C144" s="86">
        <f>IF(OR($A131="",$E144=""),"",$C131)</f>
      </c>
      <c r="D144" s="87">
        <f>IF(OR($A131="",$E144=""),"",$D131)</f>
      </c>
      <c r="E144" s="88"/>
      <c r="F144" s="298"/>
      <c r="G144" s="142"/>
      <c r="H144" s="303"/>
      <c r="I144" s="232">
        <f>IF($E144="","",IF(OR($C131="A11",$C131="A12",$C131="A13",$C131="B11",$C131="B12",$C131="B13"),"男",IF(OR($C131="A21",$C131="A22",$C131="A23",$C131="B21",$C131="B22",$C131="B23"),"女","")))</f>
      </c>
      <c r="J144" s="246" t="s">
        <v>137</v>
      </c>
      <c r="K144" s="89"/>
      <c r="L144" s="90"/>
      <c r="M144" s="163"/>
      <c r="N144" s="233"/>
      <c r="O144" s="219"/>
      <c r="P144" s="219"/>
      <c r="Q144" s="219"/>
      <c r="AE144" s="38"/>
      <c r="AF144" s="38"/>
    </row>
    <row r="145" spans="1:32" ht="27" customHeight="1" thickBot="1" thickTop="1">
      <c r="A145" s="91" t="s">
        <v>268</v>
      </c>
      <c r="B145" s="92" t="s">
        <v>57</v>
      </c>
      <c r="C145" s="93" t="s">
        <v>123</v>
      </c>
      <c r="D145" s="93" t="s">
        <v>58</v>
      </c>
      <c r="E145" s="93" t="s">
        <v>124</v>
      </c>
      <c r="F145" s="94" t="s">
        <v>59</v>
      </c>
      <c r="G145" s="92" t="s">
        <v>70</v>
      </c>
      <c r="H145" s="92" t="s">
        <v>126</v>
      </c>
      <c r="I145" s="95" t="s">
        <v>147</v>
      </c>
      <c r="J145" s="96"/>
      <c r="K145" s="95" t="s">
        <v>61</v>
      </c>
      <c r="L145" s="97"/>
      <c r="M145" s="164"/>
      <c r="N145" s="226" t="s">
        <v>121</v>
      </c>
      <c r="O145" s="219"/>
      <c r="P145" s="219"/>
      <c r="Q145" s="218"/>
      <c r="AE145" s="38"/>
      <c r="AF145" s="38"/>
    </row>
    <row r="146" spans="1:48" s="38" customFormat="1" ht="18" customHeight="1" thickBot="1">
      <c r="A146" s="98">
        <f>IF(OR($A131="",$B146=""),"",$A131+1)</f>
      </c>
      <c r="B146" s="53"/>
      <c r="C146" s="99">
        <f>IF($B146="","",VLOOKUP($B146,$R$11:$S$24,2,FALSE))</f>
      </c>
      <c r="D146" s="239"/>
      <c r="E146" s="198"/>
      <c r="F146" s="55"/>
      <c r="G146" s="199"/>
      <c r="H146" s="100">
        <f>IF(G146="","",VLOOKUP(G146,$V$11:$W$16,2,FALSE))</f>
      </c>
      <c r="I146" s="203">
        <f>IF($D146="","",$D$8)</f>
      </c>
      <c r="J146" s="210"/>
      <c r="K146" s="203">
        <f>IF($D146="","",$D$9)</f>
      </c>
      <c r="L146" s="57"/>
      <c r="M146" s="165"/>
      <c r="N146" s="227">
        <f>IF(D146="","",D146&amp;"　"&amp;C146&amp;"　"&amp;F146)</f>
      </c>
      <c r="O146" s="219"/>
      <c r="P146" s="219"/>
      <c r="Q146" s="218"/>
      <c r="R146" s="31"/>
      <c r="S146" s="31"/>
      <c r="T146" s="31"/>
      <c r="U146" s="31"/>
      <c r="V146" s="31"/>
      <c r="W146" s="31"/>
      <c r="X146" s="31"/>
      <c r="Y146" s="31"/>
      <c r="Z146" s="31"/>
      <c r="AA146" s="31"/>
      <c r="AB146" s="31"/>
      <c r="AC146" s="31"/>
      <c r="AD146" s="31"/>
      <c r="AG146" s="31"/>
      <c r="AH146" s="31"/>
      <c r="AI146" s="31"/>
      <c r="AJ146" s="31"/>
      <c r="AK146" s="31"/>
      <c r="AL146" s="31"/>
      <c r="AM146" s="31"/>
      <c r="AN146" s="31"/>
      <c r="AO146" s="31"/>
      <c r="AP146" s="31"/>
      <c r="AQ146" s="31"/>
      <c r="AR146" s="31"/>
      <c r="AS146" s="31"/>
      <c r="AT146" s="31"/>
      <c r="AU146" s="31"/>
      <c r="AV146" s="31"/>
    </row>
    <row r="147" spans="1:48" s="38" customFormat="1" ht="18" customHeight="1" thickBot="1">
      <c r="A147" s="268">
        <f>IF(C146="","","５～８人で構成。選手は兼ねることができません。")</f>
      </c>
      <c r="B147" s="269"/>
      <c r="C147" s="269"/>
      <c r="D147" s="191"/>
      <c r="E147" s="104" t="s">
        <v>66</v>
      </c>
      <c r="F147" s="293"/>
      <c r="G147" s="294"/>
      <c r="H147" s="295"/>
      <c r="I147" s="192"/>
      <c r="J147" s="107" t="s">
        <v>148</v>
      </c>
      <c r="K147" s="209">
        <f>K132+1</f>
        <v>10</v>
      </c>
      <c r="L147" s="108"/>
      <c r="M147" s="173"/>
      <c r="N147" s="234"/>
      <c r="O147" s="219"/>
      <c r="P147" s="219"/>
      <c r="Q147" s="218"/>
      <c r="R147" s="31"/>
      <c r="S147" s="31"/>
      <c r="T147" s="31"/>
      <c r="U147" s="31"/>
      <c r="V147" s="31"/>
      <c r="W147" s="31"/>
      <c r="AD147" s="31"/>
      <c r="AG147" s="31"/>
      <c r="AH147" s="31"/>
      <c r="AI147" s="31"/>
      <c r="AJ147" s="31"/>
      <c r="AK147" s="31"/>
      <c r="AL147" s="31"/>
      <c r="AM147" s="31"/>
      <c r="AN147" s="31"/>
      <c r="AO147" s="31"/>
      <c r="AP147" s="31"/>
      <c r="AQ147" s="31"/>
      <c r="AR147" s="31"/>
      <c r="AS147" s="31"/>
      <c r="AT147" s="31"/>
      <c r="AU147" s="31"/>
      <c r="AV147" s="31"/>
    </row>
    <row r="148" spans="1:33" s="38" customFormat="1" ht="18" customHeight="1" thickBot="1">
      <c r="A148" s="270">
        <f>IF(OR(C146="B11",C146="B12",C146="B13",C146="B21",C146="B22",C146="B23"),"Ｂの部は６～８人必要","")</f>
      </c>
      <c r="B148" s="271"/>
      <c r="C148" s="271"/>
      <c r="D148" s="211" t="s">
        <v>67</v>
      </c>
      <c r="E148" s="69"/>
      <c r="F148" s="290"/>
      <c r="G148" s="291"/>
      <c r="H148" s="292"/>
      <c r="I148" s="193"/>
      <c r="J148" s="113" t="s">
        <v>149</v>
      </c>
      <c r="K148" s="202"/>
      <c r="L148" s="144"/>
      <c r="M148" s="174"/>
      <c r="N148" s="234"/>
      <c r="O148" s="219"/>
      <c r="P148" s="219"/>
      <c r="Q148" s="218"/>
      <c r="R148" s="31"/>
      <c r="S148" s="31"/>
      <c r="T148" s="31"/>
      <c r="U148" s="31"/>
      <c r="V148" s="31"/>
      <c r="W148" s="31"/>
      <c r="AD148" s="31"/>
      <c r="AG148" s="31"/>
    </row>
    <row r="149" spans="1:33" s="38" customFormat="1" ht="18" customHeight="1" thickBot="1">
      <c r="A149" s="272">
        <f>IF(C146="","","当日３人までの変更可能")</f>
      </c>
      <c r="B149" s="273"/>
      <c r="C149" s="273"/>
      <c r="D149" s="212" t="s">
        <v>84</v>
      </c>
      <c r="E149" s="69"/>
      <c r="F149" s="282"/>
      <c r="G149" s="283"/>
      <c r="H149" s="282"/>
      <c r="I149" s="194"/>
      <c r="J149" s="118" t="s">
        <v>127</v>
      </c>
      <c r="K149" s="202"/>
      <c r="L149" s="143"/>
      <c r="M149" s="167"/>
      <c r="N149" s="234"/>
      <c r="O149" s="219"/>
      <c r="P149" s="219"/>
      <c r="Q149" s="218"/>
      <c r="R149" s="31"/>
      <c r="V149" s="31"/>
      <c r="W149" s="31"/>
      <c r="AD149" s="31"/>
      <c r="AG149" s="31"/>
    </row>
    <row r="150" spans="1:18" ht="18" customHeight="1" thickBot="1">
      <c r="A150" s="274"/>
      <c r="B150" s="275"/>
      <c r="C150" s="275"/>
      <c r="D150" s="213" t="s">
        <v>85</v>
      </c>
      <c r="E150" s="69"/>
      <c r="F150" s="195"/>
      <c r="G150" s="196"/>
      <c r="H150" s="195"/>
      <c r="I150" s="197"/>
      <c r="J150" s="119" t="s">
        <v>150</v>
      </c>
      <c r="K150" s="120"/>
      <c r="L150" s="121"/>
      <c r="M150" s="168"/>
      <c r="N150" s="234"/>
      <c r="O150" s="219"/>
      <c r="P150" s="219"/>
      <c r="Q150" s="218"/>
      <c r="R150" s="38"/>
    </row>
    <row r="151" spans="1:17" ht="18" customHeight="1" thickBot="1">
      <c r="A151" s="101" t="s">
        <v>269</v>
      </c>
      <c r="B151" s="102" t="s">
        <v>57</v>
      </c>
      <c r="C151" s="103" t="s">
        <v>129</v>
      </c>
      <c r="D151" s="103" t="s">
        <v>58</v>
      </c>
      <c r="E151" s="103" t="s">
        <v>69</v>
      </c>
      <c r="F151" s="106" t="s">
        <v>12</v>
      </c>
      <c r="G151" s="387" t="s">
        <v>11</v>
      </c>
      <c r="H151" s="105" t="s">
        <v>75</v>
      </c>
      <c r="I151" s="105" t="s">
        <v>145</v>
      </c>
      <c r="J151" s="107" t="s">
        <v>148</v>
      </c>
      <c r="K151" s="122"/>
      <c r="L151" s="123"/>
      <c r="M151" s="168"/>
      <c r="N151" s="234"/>
      <c r="O151" s="219"/>
      <c r="P151" s="219"/>
      <c r="Q151" s="218"/>
    </row>
    <row r="152" spans="1:23" ht="18" customHeight="1" thickBot="1">
      <c r="A152" s="109">
        <f>IF($A146="","",$C146&amp;$A146&amp;10)</f>
      </c>
      <c r="B152" s="110">
        <f>IF($B146="","",$B146)</f>
      </c>
      <c r="C152" s="111">
        <f>IF($C146="","",$C146)</f>
      </c>
      <c r="D152" s="112">
        <f>IF($D146="","",$D146)</f>
      </c>
      <c r="E152" s="201"/>
      <c r="F152" s="296"/>
      <c r="G152" s="82"/>
      <c r="H152" s="82"/>
      <c r="I152" s="243">
        <f>IF(OR($C146="A11",$C146="A12",$C146="A13",$C146="B11",$C146="B12",$C146="B13"),"男",IF(OR($C146="A21",$C146="A22",$C146="A23",$C146="B21",$C146="B22",$C146="B23"),"女",""))</f>
      </c>
      <c r="J152" s="125" t="s">
        <v>130</v>
      </c>
      <c r="K152" s="202"/>
      <c r="L152" s="145"/>
      <c r="M152" s="166"/>
      <c r="N152" s="235"/>
      <c r="O152" s="219"/>
      <c r="P152" s="219"/>
      <c r="Q152" s="218"/>
      <c r="V152" s="38"/>
      <c r="W152" s="38"/>
    </row>
    <row r="153" spans="1:17" ht="18" customHeight="1" thickBot="1">
      <c r="A153" s="114">
        <f>IF($A146="","",$C146&amp;$A146&amp;20)</f>
      </c>
      <c r="B153" s="115">
        <f>IF($B146="","",$B146)</f>
      </c>
      <c r="C153" s="116">
        <f>IF($C146="","",$C146)</f>
      </c>
      <c r="D153" s="117">
        <f>IF($D146="","",$D146)</f>
      </c>
      <c r="E153" s="69"/>
      <c r="F153" s="297"/>
      <c r="G153" s="82"/>
      <c r="H153" s="82"/>
      <c r="I153" s="244">
        <f>IF(OR($C146="A11",$C146="A12",$C146="A13",$C146="B11",$C146="B12",$C146="B13"),"男",IF(OR($C146="A21",$C146="A22",$C146="A23",$C146="B21",$C146="B22",$C146="B23"),"女",""))</f>
      </c>
      <c r="J153" s="129" t="s">
        <v>131</v>
      </c>
      <c r="K153" s="120"/>
      <c r="L153" s="121"/>
      <c r="M153" s="169"/>
      <c r="N153" s="235"/>
      <c r="O153" s="219"/>
      <c r="P153" s="219"/>
      <c r="Q153" s="218"/>
    </row>
    <row r="154" spans="1:17" ht="18" customHeight="1" thickBot="1">
      <c r="A154" s="114">
        <f>IF($A146="","",$C146&amp;$A146&amp;30)</f>
      </c>
      <c r="B154" s="115">
        <f>IF($B146="","",$B146)</f>
      </c>
      <c r="C154" s="116">
        <f>IF($C146="","",$C146)</f>
      </c>
      <c r="D154" s="117">
        <f>IF($D146="","",$D146)</f>
      </c>
      <c r="E154" s="69"/>
      <c r="F154" s="297"/>
      <c r="G154" s="82"/>
      <c r="H154" s="53"/>
      <c r="I154" s="244">
        <f>IF(OR($C146="A11",$C146="A12",$C146="A13",$C146="B11",$C146="B12",$C146="B13"),"男",IF(OR($C146="A21",$C146="A22",$C146="A23",$C146="B21",$C146="B22",$C146="B23"),"女",""))</f>
      </c>
      <c r="J154" s="129" t="s">
        <v>132</v>
      </c>
      <c r="K154" s="120"/>
      <c r="L154" s="121"/>
      <c r="M154" s="169"/>
      <c r="N154" s="235"/>
      <c r="O154" s="219"/>
      <c r="P154" s="219"/>
      <c r="Q154" s="218"/>
    </row>
    <row r="155" spans="1:17" ht="18" customHeight="1" thickBot="1">
      <c r="A155" s="114">
        <f>IF($A146="","",$C146&amp;$A146&amp;40)</f>
      </c>
      <c r="B155" s="115">
        <f>IF($B146="","",$B146)</f>
      </c>
      <c r="C155" s="116">
        <f>IF($C146="","",$C146)</f>
      </c>
      <c r="D155" s="117">
        <f>IF($D146="","",$D146)</f>
      </c>
      <c r="E155" s="69"/>
      <c r="F155" s="297"/>
      <c r="G155" s="82"/>
      <c r="H155" s="82"/>
      <c r="I155" s="244">
        <f>IF(OR($C146="A11",$C146="A12",$C146="A13",$C146="B11",$C146="B12",$C146="B13"),"男",IF(OR($C146="A21",$C146="A22",$C146="A23",$C146="B21",$C146="B22",$C146="B23"),"女",""))</f>
      </c>
      <c r="J155" s="129" t="s">
        <v>133</v>
      </c>
      <c r="K155" s="120"/>
      <c r="L155" s="144"/>
      <c r="M155" s="169"/>
      <c r="N155" s="235"/>
      <c r="O155" s="219"/>
      <c r="P155" s="219"/>
      <c r="Q155" s="219"/>
    </row>
    <row r="156" spans="1:17" ht="18" customHeight="1" thickBot="1">
      <c r="A156" s="114">
        <f>IF($A146="","",$C146&amp;$A146&amp;50)</f>
      </c>
      <c r="B156" s="115">
        <f>IF($B146="","",$B146)</f>
      </c>
      <c r="C156" s="116">
        <f>IF($C146="","",$C146)</f>
      </c>
      <c r="D156" s="117">
        <f>IF($D146="","",$D146)</f>
      </c>
      <c r="E156" s="69"/>
      <c r="F156" s="297"/>
      <c r="G156" s="82"/>
      <c r="H156" s="82"/>
      <c r="I156" s="244">
        <f>IF(OR($C146="A11",$C146="A12",$C146="A13",$C146="B11",$C146="B12",$C146="B13"),"男",IF(OR($C146="A21",$C146="A22",$C146="A23",$C146="B21",$C146="B22",$C146="B23"),"女",""))</f>
      </c>
      <c r="J156" s="129" t="s">
        <v>134</v>
      </c>
      <c r="K156" s="120"/>
      <c r="L156" s="121"/>
      <c r="M156" s="169"/>
      <c r="N156" s="235"/>
      <c r="O156" s="219"/>
      <c r="P156" s="219"/>
      <c r="Q156" s="219"/>
    </row>
    <row r="157" spans="1:17" ht="18" customHeight="1" thickBot="1">
      <c r="A157" s="114">
        <f>IF(OR($A146="",$E157=""),"",$C146&amp;$A146&amp;60)</f>
      </c>
      <c r="B157" s="115">
        <f>IF(OR($A146="",$E157=""),"",$B146)</f>
      </c>
      <c r="C157" s="116">
        <f>IF(OR($A146="",$E157=""),"",$C146)</f>
      </c>
      <c r="D157" s="117">
        <f>IF(OR($A146="",$E157=""),"",$D146)</f>
      </c>
      <c r="E157" s="69"/>
      <c r="F157" s="297"/>
      <c r="G157" s="82"/>
      <c r="H157" s="82"/>
      <c r="I157" s="244">
        <f>IF($E157="","",IF(OR($C146="A11",$C146="A12",$C146="A13",$C146="B11",$C146="B12",$C146="B13"),"男",IF(OR($C146="A21",$C146="A22",$C146="A23",$C146="B21",$C146="B22",$C146="B23"),"女","")))</f>
      </c>
      <c r="J157" s="129" t="s">
        <v>135</v>
      </c>
      <c r="K157" s="120"/>
      <c r="L157" s="121"/>
      <c r="M157" s="169"/>
      <c r="N157" s="235"/>
      <c r="O157" s="219"/>
      <c r="P157" s="219"/>
      <c r="Q157" s="219"/>
    </row>
    <row r="158" spans="1:17" ht="18" customHeight="1" thickBot="1">
      <c r="A158" s="114">
        <f>IF(OR($A146="",$E158=""),"",$C146&amp;$A146&amp;70)</f>
      </c>
      <c r="B158" s="115">
        <f>IF(OR($A146="",$E158=""),"",$B146)</f>
      </c>
      <c r="C158" s="116">
        <f>IF(OR($A146="",$E158=""),"",$C146)</f>
      </c>
      <c r="D158" s="117">
        <f>IF(OR($A146="",$E158=""),"",$D146)</f>
      </c>
      <c r="E158" s="69"/>
      <c r="F158" s="297"/>
      <c r="G158" s="82"/>
      <c r="H158" s="82"/>
      <c r="I158" s="244">
        <f>IF($E158="","",IF(OR($C146="A11",$C146="A12",$C146="A13",$C146="B11",$C146="B12",$C146="B13"),"男",IF(OR($C146="A21",$C146="A22",$C146="A23",$C146="B21",$C146="B22",$C146="B23"),"女","")))</f>
      </c>
      <c r="J158" s="129" t="s">
        <v>136</v>
      </c>
      <c r="K158" s="120"/>
      <c r="L158" s="121"/>
      <c r="M158" s="169"/>
      <c r="N158" s="235"/>
      <c r="O158" s="219"/>
      <c r="P158" s="219"/>
      <c r="Q158" s="219"/>
    </row>
    <row r="159" spans="1:17" ht="18" customHeight="1" thickBot="1">
      <c r="A159" s="130">
        <f>IF(OR($A146="",$E159=""),"",$C146&amp;$A146&amp;80)</f>
      </c>
      <c r="B159" s="131">
        <f>IF(OR($A146="",$E159=""),"",$B146)</f>
      </c>
      <c r="C159" s="132">
        <f>IF(OR($A146="",$E159=""),"",$C146)</f>
      </c>
      <c r="D159" s="133">
        <f>IF(OR($A146="",$E159=""),"",$D146)</f>
      </c>
      <c r="E159" s="88"/>
      <c r="F159" s="298"/>
      <c r="G159" s="142"/>
      <c r="H159" s="142"/>
      <c r="I159" s="245">
        <f>IF($E159="","",IF(OR($C146="A11",$C146="A12",$C146="A13",$C146="B11",$C146="B12",$C146="B13"),"男",IF(OR($C146="A21",$C146="A22",$C146="A23",$C146="B21",$C146="B22",$C146="B23"),"女","")))</f>
      </c>
      <c r="J159" s="135" t="s">
        <v>137</v>
      </c>
      <c r="K159" s="136"/>
      <c r="L159" s="137"/>
      <c r="M159" s="170"/>
      <c r="N159" s="238"/>
      <c r="O159" s="219"/>
      <c r="P159" s="219"/>
      <c r="Q159" s="219"/>
    </row>
    <row r="160" ht="18" customHeight="1" thickTop="1"/>
  </sheetData>
  <sheetProtection/>
  <mergeCells count="4">
    <mergeCell ref="A7:C7"/>
    <mergeCell ref="A8:C8"/>
    <mergeCell ref="A9:C9"/>
    <mergeCell ref="D9:H9"/>
  </mergeCells>
  <dataValidations count="14">
    <dataValidation allowBlank="1" showInputMessage="1" showErrorMessage="1" imeMode="hiragana" sqref="D6 M12:P12 G6 E7:H8 N72 M87 N42 L71 M101:M102 M71:M72 M57 L56:M56 M41:M42 N102 M117 M147 L101 N132 L131 M131:M132 L41 L86:M86 L26:M26 L116:M116 M27 L146:M146 F87 F27 E132:E145 H119:H120 F57 F119:F120 G106 D11 E10 E42:E55 E27:E40 E57:E70 D131 E12:E25 H74:H75 D56 H44:H45 H59:H60 G76 E72:E85 E87:E100 H104:H105 F59:F60 E102:E115 D86 G46 H89:H90 F132:F135 D26 D71 F89:F90 G16 H29:H30 E147:E159 H14:H15 F29:F30 G91 D101 D146 G61 D41 F12:F15 G31 F42:F45 F72:F75 F102:F105 F117 E117:E130 H134:H135 D116 H149:H150 F149:F150 G121 F147 G136 G151"/>
    <dataValidation allowBlank="1" showInputMessage="1" showErrorMessage="1" imeMode="off" sqref="N101 N11 N146 N56 N86 N26 N131 N41 N116 N71 H116 H88 H58 F107:F114 C116 H28 F77:F84 F92:F99 H131 B87:B99 B132:B144 F118 B102:B114 F47:F54 H86 F17:F24 C86 H101 H146 F32:F39 C146 F88 B27:B39 F62:F69 B57:B69 B72:B84 F148 H56 B42:B54 C101 C11 C56 H26 C26 H41 B12:B24 H71 A11:A24 B147:B159 F28 H148 H11 C41 F58 C131 F152:F159 C71 H118 F137:F144 F122:F129 B117:B129 A116:A129 A146:A159 A26:A39 A41:A54 A101:A114 A56:A69 A71:A84 A86:A99 A131:A144"/>
    <dataValidation allowBlank="1" showErrorMessage="1" promptTitle="リストから選択" prompt="▼をクリックして&#10;リストから選んでください&#10;" imeMode="hiragana" sqref="D7:D8"/>
    <dataValidation type="list" allowBlank="1" showInputMessage="1" showErrorMessage="1" imeMode="hiragana" sqref="G17:G24 G92:G99 G77:G84 G32:G39 G62:G69 G47:G54 G107:G114 G152:G159 G122:G129 G137:G144">
      <formula1>"小学生,中学生,高校生,大学生,一般"</formula1>
    </dataValidation>
    <dataValidation allowBlank="1" showErrorMessage="1" sqref="K11:L11 K26 K41 K56 K71 K86 K101 K116 K131 K146"/>
    <dataValidation allowBlank="1" showErrorMessage="1" imeMode="hiragana" sqref="M11"/>
    <dataValidation type="list" allowBlank="1" showInputMessage="1" showErrorMessage="1" sqref="G58 G28 G88 G118 G148">
      <formula1>"銀行振込,持参,郵便振替,当日持参"</formula1>
    </dataValidation>
    <dataValidation allowBlank="1" showInputMessage="1" showErrorMessage="1" promptTitle="連絡がつくものを必ず" prompt="申込責任者個人の携帯電話、メールアドレスを記入してください。" imeMode="off" sqref="D9:H9"/>
    <dataValidation type="list" allowBlank="1" showInputMessage="1" showErrorMessage="1" imeMode="hiragana" sqref="H19 H34 H49 H64 H94 H79 H109 H139 H124 H154">
      <formula1>$Y$11:$Y$30</formula1>
    </dataValidation>
    <dataValidation type="list" allowBlank="1" showInputMessage="1" showErrorMessage="1" promptTitle="リストから選択" prompt="▼をクリックして&#10;リストから選んでください" imeMode="hiragana" sqref="B11 B26 B131 B86 B41 B56 B71 B101 B116 B146">
      <formula1>$R$10:$R$22</formula1>
    </dataValidation>
    <dataValidation type="list" allowBlank="1" showInputMessage="1" showErrorMessage="1" promptTitle="リストから選択" prompt="▼をクリックして&#10;リストから選んでください" imeMode="hiragana" sqref="E11 E26 E131 E86 E41 E56 E71 E101 E116 E146">
      <formula1>$AC$10:$AC$27</formula1>
    </dataValidation>
    <dataValidation type="list" allowBlank="1" showInputMessage="1" showErrorMessage="1" promptTitle="リストから選択" prompt="▼をクリックして&#10;リストから選んでください" imeMode="hiragana" sqref="F11 F26 F131 F86 F41 F56 F71 F101 F116 F146">
      <formula1>$Y$10:$Y$28</formula1>
    </dataValidation>
    <dataValidation type="list" allowBlank="1" showInputMessage="1" showErrorMessage="1" imeMode="hiragana" sqref="H17:H18 H20:H24 H32:H33 H35:H39 H47:H48 H50:H54 H62:H63 H65:H69 H77:H78 H80:H84 H92:H93 H95:H99 H107:H108 H110:H114 H122:H123 H125:H129 H137:H138 H140:H144 H152:H153 H155:H159">
      <formula1>$Y$10:$Y$28</formula1>
    </dataValidation>
    <dataValidation type="list" allowBlank="1" showInputMessage="1" showErrorMessage="1" promptTitle="リストから選択" prompt="▼をクリックして&#10;リストから選んでください" imeMode="hiragana" sqref="G11 G116 G86 G101 G71 G26 G41 G56 G131 G146">
      <formula1>$V$10:$V$15</formula1>
    </dataValidation>
  </dataValidations>
  <hyperlinks>
    <hyperlink ref="E3" location="印刷指定!A1" display="印刷指定画面へ"/>
    <hyperlink ref="E4" location="集計表!A1" display="集計表の表示"/>
    <hyperlink ref="E5:F5" location="手書き用申込用紙!A1" display="手書き用申込書の表示"/>
  </hyperlinks>
  <printOptions horizontalCentered="1"/>
  <pageMargins left="0.4330708661417323" right="0.2362204724409449" top="1.1023622047244095" bottom="0.4724409448818898" header="0.1968503937007874" footer="0.2755905511811024"/>
  <pageSetup fitToHeight="5" horizontalDpi="600" verticalDpi="600" orientation="landscape" paperSize="9" scale="70" r:id="rId1"/>
  <headerFooter alignWithMargins="0">
    <oddFooter>&amp;C&amp;12&amp;P&amp;R&amp;12&amp;D</oddFooter>
  </headerFooter>
  <rowBreaks count="4" manualBreakCount="4">
    <brk id="39" max="12" man="1"/>
    <brk id="69" max="12" man="1"/>
    <brk id="99" max="12" man="1"/>
    <brk id="129" max="12" man="1"/>
  </rowBreaks>
</worksheet>
</file>

<file path=xl/worksheets/sheet2.xml><?xml version="1.0" encoding="utf-8"?>
<worksheet xmlns="http://schemas.openxmlformats.org/spreadsheetml/2006/main" xmlns:r="http://schemas.openxmlformats.org/officeDocument/2006/relationships">
  <sheetPr codeName="Sheet4">
    <tabColor indexed="11"/>
  </sheetPr>
  <dimension ref="A1:AG284"/>
  <sheetViews>
    <sheetView showGridLines="0" showRowColHeaders="0" showZeros="0" view="pageBreakPreview" zoomScale="90" zoomScaleSheetLayoutView="90" zoomScalePageLayoutView="0" workbookViewId="0" topLeftCell="A1">
      <pane ySplit="1" topLeftCell="A2" activePane="bottomLeft" state="frozen"/>
      <selection pane="topLeft" activeCell="Y2" sqref="Y2"/>
      <selection pane="bottomLeft" activeCell="N1" sqref="N1"/>
    </sheetView>
  </sheetViews>
  <sheetFormatPr defaultColWidth="8.796875" defaultRowHeight="14.25" customHeight="1"/>
  <cols>
    <col min="1" max="1" width="3.59765625" style="1" bestFit="1" customWidth="1"/>
    <col min="2" max="2" width="16.5" style="1" customWidth="1"/>
    <col min="3" max="5" width="6" style="1" customWidth="1"/>
    <col min="6" max="6" width="10.69921875" style="1" bestFit="1" customWidth="1"/>
    <col min="7" max="7" width="9.09765625" style="1" bestFit="1" customWidth="1"/>
    <col min="8" max="8" width="11.19921875" style="1" customWidth="1"/>
    <col min="9" max="9" width="4.19921875" style="1" customWidth="1"/>
    <col min="10" max="10" width="9.8984375" style="1" customWidth="1"/>
    <col min="11" max="11" width="9" style="1" customWidth="1"/>
    <col min="12" max="12" width="9.59765625" style="1" customWidth="1"/>
    <col min="13" max="13" width="8.59765625" style="1" customWidth="1"/>
    <col min="14" max="14" width="9.3984375" style="1" customWidth="1"/>
    <col min="15" max="26" width="9" style="1" customWidth="1"/>
    <col min="27" max="27" width="4.19921875" style="1" bestFit="1" customWidth="1"/>
    <col min="28" max="28" width="37.69921875" style="1" customWidth="1"/>
    <col min="29" max="29" width="14.8984375" style="1" customWidth="1"/>
    <col min="30" max="32" width="9" style="1" customWidth="1"/>
    <col min="33" max="33" width="5" style="15" bestFit="1" customWidth="1"/>
    <col min="34" max="16384" width="9" style="1" customWidth="1"/>
  </cols>
  <sheetData>
    <row r="1" spans="2:33" ht="19.5" customHeight="1">
      <c r="B1" s="152" t="str">
        <f>'申込書（ｸﾗﾌﾞ事務局用）'!$A$2&amp;" 集計表"</f>
        <v>第52回福井県秋季クラブ対抗バドミントン大会 参加申込書 集計表</v>
      </c>
      <c r="G1" s="8"/>
      <c r="N1" s="306" t="s">
        <v>22</v>
      </c>
      <c r="O1" s="307"/>
      <c r="P1" s="307"/>
      <c r="Q1" s="25"/>
      <c r="R1" s="25"/>
      <c r="S1" s="25"/>
      <c r="T1" s="25"/>
      <c r="U1" s="25"/>
      <c r="V1" s="25"/>
      <c r="Z1" s="22"/>
      <c r="AA1" s="2" t="s">
        <v>7</v>
      </c>
      <c r="AB1" s="2"/>
      <c r="AC1" s="2" t="s">
        <v>8</v>
      </c>
      <c r="AD1" s="14" t="s">
        <v>11</v>
      </c>
      <c r="AE1" s="14" t="s">
        <v>12</v>
      </c>
      <c r="AF1" s="14" t="s">
        <v>3</v>
      </c>
      <c r="AG1" s="14" t="s">
        <v>10</v>
      </c>
    </row>
    <row r="2" spans="27:33" ht="15.75" customHeight="1">
      <c r="AA2" s="215">
        <f>'申込書（ｸﾗﾌﾞ事務局用）'!$K$12</f>
        <v>1</v>
      </c>
      <c r="AB2" s="216">
        <f>'申込書（ｸﾗﾌﾞ事務局用）'!$D$11</f>
        <v>0</v>
      </c>
      <c r="AC2" s="216">
        <f>'申込書（ｸﾗﾌﾞ事務局用）'!E17</f>
        <v>0</v>
      </c>
      <c r="AD2" s="216">
        <f>'申込書（ｸﾗﾌﾞ事務局用）'!F17</f>
        <v>0</v>
      </c>
      <c r="AE2" s="216">
        <f>'申込書（ｸﾗﾌﾞ事務局用）'!G17</f>
        <v>0</v>
      </c>
      <c r="AF2" s="216">
        <f>'申込書（ｸﾗﾌﾞ事務局用）'!H17</f>
        <v>0</v>
      </c>
      <c r="AG2" s="217">
        <f>'申込書（ｸﾗﾌﾞ事務局用）'!I17</f>
      </c>
    </row>
    <row r="3" spans="2:33" ht="15.75" customHeight="1">
      <c r="B3" s="3" t="s">
        <v>54</v>
      </c>
      <c r="C3" s="153">
        <f>'申込書（ｸﾗﾌﾞ事務局用）'!$D$7</f>
        <v>0</v>
      </c>
      <c r="D3" s="7"/>
      <c r="E3" s="7"/>
      <c r="F3" s="7"/>
      <c r="G3" s="4"/>
      <c r="N3" s="307" t="s">
        <v>28</v>
      </c>
      <c r="AA3" s="215">
        <f>'申込書（ｸﾗﾌﾞ事務局用）'!$K$12</f>
        <v>1</v>
      </c>
      <c r="AB3" s="216">
        <f>'申込書（ｸﾗﾌﾞ事務局用）'!$D$11</f>
        <v>0</v>
      </c>
      <c r="AC3" s="216">
        <f>'申込書（ｸﾗﾌﾞ事務局用）'!E18</f>
        <v>0</v>
      </c>
      <c r="AD3" s="216">
        <f>'申込書（ｸﾗﾌﾞ事務局用）'!F18</f>
        <v>0</v>
      </c>
      <c r="AE3" s="216">
        <f>'申込書（ｸﾗﾌﾞ事務局用）'!G18</f>
        <v>0</v>
      </c>
      <c r="AF3" s="216">
        <f>'申込書（ｸﾗﾌﾞ事務局用）'!H18</f>
        <v>0</v>
      </c>
      <c r="AG3" s="217">
        <f>'申込書（ｸﾗﾌﾞ事務局用）'!I18</f>
      </c>
    </row>
    <row r="4" spans="2:33" ht="15.75" customHeight="1">
      <c r="B4" s="3" t="s">
        <v>55</v>
      </c>
      <c r="C4" s="153">
        <f>'申込書（ｸﾗﾌﾞ事務局用）'!$D$8</f>
        <v>0</v>
      </c>
      <c r="D4" s="7"/>
      <c r="E4" s="7"/>
      <c r="F4" s="7"/>
      <c r="G4" s="4"/>
      <c r="AA4" s="215">
        <f>'申込書（ｸﾗﾌﾞ事務局用）'!$K$12</f>
        <v>1</v>
      </c>
      <c r="AB4" s="216">
        <f>'申込書（ｸﾗﾌﾞ事務局用）'!$D$11</f>
        <v>0</v>
      </c>
      <c r="AC4" s="216">
        <f>'申込書（ｸﾗﾌﾞ事務局用）'!E19</f>
        <v>0</v>
      </c>
      <c r="AD4" s="216">
        <f>'申込書（ｸﾗﾌﾞ事務局用）'!F19</f>
        <v>0</v>
      </c>
      <c r="AE4" s="216">
        <f>'申込書（ｸﾗﾌﾞ事務局用）'!G19</f>
        <v>0</v>
      </c>
      <c r="AF4" s="216">
        <f>'申込書（ｸﾗﾌﾞ事務局用）'!H19</f>
        <v>0</v>
      </c>
      <c r="AG4" s="217">
        <f>'申込書（ｸﾗﾌﾞ事務局用）'!I19</f>
      </c>
    </row>
    <row r="5" spans="2:33" ht="15.75" customHeight="1">
      <c r="B5" s="5"/>
      <c r="C5" s="10"/>
      <c r="D5" s="10"/>
      <c r="E5" s="10"/>
      <c r="AA5" s="215">
        <f>'申込書（ｸﾗﾌﾞ事務局用）'!$K$12</f>
        <v>1</v>
      </c>
      <c r="AB5" s="216">
        <f>'申込書（ｸﾗﾌﾞ事務局用）'!$D$11</f>
        <v>0</v>
      </c>
      <c r="AC5" s="216">
        <f>'申込書（ｸﾗﾌﾞ事務局用）'!E20</f>
        <v>0</v>
      </c>
      <c r="AD5" s="216">
        <f>'申込書（ｸﾗﾌﾞ事務局用）'!F20</f>
        <v>0</v>
      </c>
      <c r="AE5" s="216">
        <f>'申込書（ｸﾗﾌﾞ事務局用）'!G20</f>
        <v>0</v>
      </c>
      <c r="AF5" s="216">
        <f>'申込書（ｸﾗﾌﾞ事務局用）'!H20</f>
        <v>0</v>
      </c>
      <c r="AG5" s="217">
        <f>'申込書（ｸﾗﾌﾞ事務局用）'!I20</f>
      </c>
    </row>
    <row r="6" spans="5:33" ht="15.75" customHeight="1">
      <c r="E6" s="2"/>
      <c r="F6" s="2"/>
      <c r="G6" s="2" t="s">
        <v>1</v>
      </c>
      <c r="I6" s="2"/>
      <c r="J6" s="2"/>
      <c r="K6" s="2" t="s">
        <v>2</v>
      </c>
      <c r="L6" s="2" t="s">
        <v>1</v>
      </c>
      <c r="M6" s="2" t="s">
        <v>2</v>
      </c>
      <c r="AA6" s="215">
        <f>'申込書（ｸﾗﾌﾞ事務局用）'!$K$12</f>
        <v>1</v>
      </c>
      <c r="AB6" s="216">
        <f>'申込書（ｸﾗﾌﾞ事務局用）'!$D$11</f>
        <v>0</v>
      </c>
      <c r="AC6" s="216">
        <f>'申込書（ｸﾗﾌﾞ事務局用）'!E21</f>
        <v>0</v>
      </c>
      <c r="AD6" s="216">
        <f>'申込書（ｸﾗﾌﾞ事務局用）'!F21</f>
        <v>0</v>
      </c>
      <c r="AE6" s="216">
        <f>'申込書（ｸﾗﾌﾞ事務局用）'!G21</f>
        <v>0</v>
      </c>
      <c r="AF6" s="216">
        <f>'申込書（ｸﾗﾌﾞ事務局用）'!H21</f>
        <v>0</v>
      </c>
      <c r="AG6" s="217">
        <f>'申込書（ｸﾗﾌﾞ事務局用）'!I21</f>
      </c>
    </row>
    <row r="7" spans="5:33" ht="15.75" customHeight="1">
      <c r="E7" s="252" t="s">
        <v>154</v>
      </c>
      <c r="F7" s="2" t="s">
        <v>250</v>
      </c>
      <c r="G7" s="252">
        <f>COUNTIF($G$26:$H$35,$E7)</f>
        <v>0</v>
      </c>
      <c r="I7" s="252">
        <v>1</v>
      </c>
      <c r="J7" s="2" t="s">
        <v>262</v>
      </c>
      <c r="K7" s="9">
        <v>3500</v>
      </c>
      <c r="L7" s="252">
        <f>COUNTIF($J$26:$J$35,$J7)</f>
        <v>0</v>
      </c>
      <c r="M7" s="9">
        <f>SUMIF($J$26:$K$35,$J7,$K$26:$K$35)</f>
        <v>0</v>
      </c>
      <c r="AA7" s="215">
        <f>'申込書（ｸﾗﾌﾞ事務局用）'!$K$12</f>
        <v>1</v>
      </c>
      <c r="AB7" s="216">
        <f>'申込書（ｸﾗﾌﾞ事務局用）'!$D$11</f>
        <v>0</v>
      </c>
      <c r="AC7" s="216">
        <f>'申込書（ｸﾗﾌﾞ事務局用）'!E23</f>
        <v>0</v>
      </c>
      <c r="AD7" s="216">
        <f>'申込書（ｸﾗﾌﾞ事務局用）'!F23</f>
        <v>0</v>
      </c>
      <c r="AE7" s="216">
        <f>'申込書（ｸﾗﾌﾞ事務局用）'!G23</f>
        <v>0</v>
      </c>
      <c r="AF7" s="216">
        <f>'申込書（ｸﾗﾌﾞ事務局用）'!H23</f>
        <v>0</v>
      </c>
      <c r="AG7" s="217">
        <f>'申込書（ｸﾗﾌﾞ事務局用）'!I23</f>
      </c>
    </row>
    <row r="8" spans="5:33" ht="15.75" customHeight="1">
      <c r="E8" s="252" t="s">
        <v>155</v>
      </c>
      <c r="F8" s="2" t="s">
        <v>251</v>
      </c>
      <c r="G8" s="252">
        <f>COUNTIF($G$26:$H$35,$E8)</f>
        <v>0</v>
      </c>
      <c r="I8" s="252">
        <v>2</v>
      </c>
      <c r="J8" s="2" t="s">
        <v>263</v>
      </c>
      <c r="K8" s="9">
        <v>2500</v>
      </c>
      <c r="L8" s="252">
        <f>COUNTIF($J$26:$J$35,$J8)</f>
        <v>0</v>
      </c>
      <c r="M8" s="9">
        <f>SUMIF($J$26:$K$35,$J8,$K$26:$K$35)</f>
        <v>0</v>
      </c>
      <c r="AA8" s="215">
        <f>'申込書（ｸﾗﾌﾞ事務局用）'!$K$12</f>
        <v>1</v>
      </c>
      <c r="AB8" s="216">
        <f>'申込書（ｸﾗﾌﾞ事務局用）'!$D$11</f>
        <v>0</v>
      </c>
      <c r="AC8" s="216">
        <f>'申込書（ｸﾗﾌﾞ事務局用）'!E24</f>
        <v>0</v>
      </c>
      <c r="AD8" s="216">
        <f>'申込書（ｸﾗﾌﾞ事務局用）'!F24</f>
        <v>0</v>
      </c>
      <c r="AE8" s="216">
        <f>'申込書（ｸﾗﾌﾞ事務局用）'!G24</f>
        <v>0</v>
      </c>
      <c r="AF8" s="216">
        <f>'申込書（ｸﾗﾌﾞ事務局用）'!H24</f>
        <v>0</v>
      </c>
      <c r="AG8" s="217">
        <f>'申込書（ｸﾗﾌﾞ事務局用）'!I24</f>
      </c>
    </row>
    <row r="9" spans="5:33" ht="15.75" customHeight="1">
      <c r="E9" s="252" t="s">
        <v>156</v>
      </c>
      <c r="F9" s="2" t="s">
        <v>252</v>
      </c>
      <c r="G9" s="252">
        <f>COUNTIF($G$26:$H$35,$E9)</f>
        <v>0</v>
      </c>
      <c r="I9" s="252">
        <v>3</v>
      </c>
      <c r="J9" s="2" t="s">
        <v>264</v>
      </c>
      <c r="K9" s="9">
        <v>1500</v>
      </c>
      <c r="L9" s="252">
        <f>COUNTIF($J$26:$J$35,$J9)</f>
        <v>0</v>
      </c>
      <c r="M9" s="9">
        <f>SUMIF($J$26:$K$35,$J9,$K$26:$K$35)</f>
        <v>0</v>
      </c>
      <c r="AA9" s="215">
        <f>'申込書（ｸﾗﾌﾞ事務局用）'!$K$27</f>
        <v>2</v>
      </c>
      <c r="AB9" s="216">
        <f>'申込書（ｸﾗﾌﾞ事務局用）'!$D$26</f>
        <v>0</v>
      </c>
      <c r="AC9" s="216">
        <f>'申込書（ｸﾗﾌﾞ事務局用）'!E32</f>
        <v>0</v>
      </c>
      <c r="AD9" s="216">
        <f>'申込書（ｸﾗﾌﾞ事務局用）'!F32</f>
        <v>0</v>
      </c>
      <c r="AE9" s="216">
        <f>'申込書（ｸﾗﾌﾞ事務局用）'!G32</f>
        <v>0</v>
      </c>
      <c r="AF9" s="216">
        <f>'申込書（ｸﾗﾌﾞ事務局用）'!H32</f>
        <v>0</v>
      </c>
      <c r="AG9" s="217">
        <f>'申込書（ｸﾗﾌﾞ事務局用）'!I32</f>
      </c>
    </row>
    <row r="10" spans="5:33" ht="15.75" customHeight="1">
      <c r="E10" s="252"/>
      <c r="F10" s="253" t="s">
        <v>151</v>
      </c>
      <c r="G10" s="252">
        <f>SUM(G7:G9)</f>
        <v>0</v>
      </c>
      <c r="I10" s="252"/>
      <c r="J10" s="253" t="s">
        <v>157</v>
      </c>
      <c r="K10" s="9"/>
      <c r="L10" s="252">
        <f>SUM(L7:L9)</f>
        <v>0</v>
      </c>
      <c r="M10" s="9">
        <f>SUM(M7:M9)</f>
        <v>0</v>
      </c>
      <c r="AA10" s="215">
        <f>'申込書（ｸﾗﾌﾞ事務局用）'!$K$27</f>
        <v>2</v>
      </c>
      <c r="AB10" s="216">
        <f>'申込書（ｸﾗﾌﾞ事務局用）'!$D$26</f>
        <v>0</v>
      </c>
      <c r="AC10" s="216">
        <f>'申込書（ｸﾗﾌﾞ事務局用）'!E33</f>
        <v>0</v>
      </c>
      <c r="AD10" s="216">
        <f>'申込書（ｸﾗﾌﾞ事務局用）'!F33</f>
        <v>0</v>
      </c>
      <c r="AE10" s="216">
        <f>'申込書（ｸﾗﾌﾞ事務局用）'!G33</f>
        <v>0</v>
      </c>
      <c r="AF10" s="216">
        <f>'申込書（ｸﾗﾌﾞ事務局用）'!H33</f>
        <v>0</v>
      </c>
      <c r="AG10" s="217">
        <f>'申込書（ｸﾗﾌﾞ事務局用）'!I33</f>
      </c>
    </row>
    <row r="11" spans="5:33" ht="15.75" customHeight="1">
      <c r="E11" s="252" t="s">
        <v>158</v>
      </c>
      <c r="F11" s="2" t="s">
        <v>253</v>
      </c>
      <c r="G11" s="252">
        <f>COUNTIF($G$26:$H$35,$E11)</f>
        <v>0</v>
      </c>
      <c r="I11" s="252">
        <v>4</v>
      </c>
      <c r="J11" s="2" t="s">
        <v>265</v>
      </c>
      <c r="K11" s="9">
        <f>K7</f>
        <v>3500</v>
      </c>
      <c r="L11" s="252">
        <f>COUNTIF($J$26:$J$35,$J11)</f>
        <v>0</v>
      </c>
      <c r="M11" s="9">
        <f>SUMIF($J$26:$K$35,$J11,$K$26:$K$35)</f>
        <v>0</v>
      </c>
      <c r="AA11" s="215">
        <f>'申込書（ｸﾗﾌﾞ事務局用）'!$K$27</f>
        <v>2</v>
      </c>
      <c r="AB11" s="216">
        <f>'申込書（ｸﾗﾌﾞ事務局用）'!$D$26</f>
        <v>0</v>
      </c>
      <c r="AC11" s="216">
        <f>'申込書（ｸﾗﾌﾞ事務局用）'!E34</f>
        <v>0</v>
      </c>
      <c r="AD11" s="216">
        <f>'申込書（ｸﾗﾌﾞ事務局用）'!F34</f>
        <v>0</v>
      </c>
      <c r="AE11" s="216">
        <f>'申込書（ｸﾗﾌﾞ事務局用）'!G34</f>
        <v>0</v>
      </c>
      <c r="AF11" s="216">
        <f>'申込書（ｸﾗﾌﾞ事務局用）'!H34</f>
        <v>0</v>
      </c>
      <c r="AG11" s="217">
        <f>'申込書（ｸﾗﾌﾞ事務局用）'!I34</f>
      </c>
    </row>
    <row r="12" spans="5:33" ht="15.75" customHeight="1">
      <c r="E12" s="252" t="s">
        <v>159</v>
      </c>
      <c r="F12" s="2" t="s">
        <v>254</v>
      </c>
      <c r="G12" s="252">
        <f>COUNTIF($G$26:$H$35,$E12)</f>
        <v>0</v>
      </c>
      <c r="I12" s="252">
        <v>5</v>
      </c>
      <c r="J12" s="2" t="s">
        <v>266</v>
      </c>
      <c r="K12" s="9">
        <f>K8</f>
        <v>2500</v>
      </c>
      <c r="L12" s="252">
        <f>COUNTIF($J$26:$J$35,$J12)</f>
        <v>0</v>
      </c>
      <c r="M12" s="9">
        <f>SUMIF($J$26:$K$35,$J12,$K$26:$K$35)</f>
        <v>0</v>
      </c>
      <c r="AA12" s="215">
        <f>'申込書（ｸﾗﾌﾞ事務局用）'!$K$27</f>
        <v>2</v>
      </c>
      <c r="AB12" s="216">
        <f>'申込書（ｸﾗﾌﾞ事務局用）'!$D$26</f>
        <v>0</v>
      </c>
      <c r="AC12" s="216">
        <f>'申込書（ｸﾗﾌﾞ事務局用）'!E35</f>
        <v>0</v>
      </c>
      <c r="AD12" s="216">
        <f>'申込書（ｸﾗﾌﾞ事務局用）'!F35</f>
        <v>0</v>
      </c>
      <c r="AE12" s="216">
        <f>'申込書（ｸﾗﾌﾞ事務局用）'!G35</f>
        <v>0</v>
      </c>
      <c r="AF12" s="216">
        <f>'申込書（ｸﾗﾌﾞ事務局用）'!H35</f>
        <v>0</v>
      </c>
      <c r="AG12" s="217">
        <f>'申込書（ｸﾗﾌﾞ事務局用）'!I35</f>
      </c>
    </row>
    <row r="13" spans="5:33" ht="15.75" customHeight="1">
      <c r="E13" s="252" t="s">
        <v>160</v>
      </c>
      <c r="F13" s="2" t="s">
        <v>255</v>
      </c>
      <c r="G13" s="252">
        <f>COUNTIF($G$26:$H$35,$E13)</f>
        <v>0</v>
      </c>
      <c r="I13" s="252">
        <v>6</v>
      </c>
      <c r="J13" s="2" t="s">
        <v>267</v>
      </c>
      <c r="K13" s="9">
        <f>K9</f>
        <v>1500</v>
      </c>
      <c r="L13" s="252">
        <f>COUNTIF($J$26:$J$35,$J13)</f>
        <v>0</v>
      </c>
      <c r="M13" s="9">
        <f>SUMIF($J$26:$K$35,$J13,$K$26:$K$35)</f>
        <v>0</v>
      </c>
      <c r="AA13" s="215">
        <f>'申込書（ｸﾗﾌﾞ事務局用）'!$K$27</f>
        <v>2</v>
      </c>
      <c r="AB13" s="216">
        <f>'申込書（ｸﾗﾌﾞ事務局用）'!$D$26</f>
        <v>0</v>
      </c>
      <c r="AC13" s="216">
        <f>'申込書（ｸﾗﾌﾞ事務局用）'!E36</f>
        <v>0</v>
      </c>
      <c r="AD13" s="216">
        <f>'申込書（ｸﾗﾌﾞ事務局用）'!F36</f>
        <v>0</v>
      </c>
      <c r="AE13" s="216">
        <f>'申込書（ｸﾗﾌﾞ事務局用）'!G36</f>
        <v>0</v>
      </c>
      <c r="AF13" s="216">
        <f>'申込書（ｸﾗﾌﾞ事務局用）'!H36</f>
        <v>0</v>
      </c>
      <c r="AG13" s="217">
        <f>'申込書（ｸﾗﾌﾞ事務局用）'!I36</f>
      </c>
    </row>
    <row r="14" spans="5:33" ht="15.75" customHeight="1" thickBot="1">
      <c r="E14" s="252"/>
      <c r="F14" s="253" t="s">
        <v>151</v>
      </c>
      <c r="G14" s="252">
        <f>SUM(G11:G13)</f>
        <v>0</v>
      </c>
      <c r="I14" s="254"/>
      <c r="J14" s="255" t="s">
        <v>157</v>
      </c>
      <c r="K14" s="248"/>
      <c r="L14" s="254">
        <f>SUM(L11:L13)</f>
        <v>0</v>
      </c>
      <c r="M14" s="248">
        <f>SUM(M11:M13)</f>
        <v>0</v>
      </c>
      <c r="AA14" s="215">
        <f>'申込書（ｸﾗﾌﾞ事務局用）'!$K$27</f>
        <v>2</v>
      </c>
      <c r="AB14" s="216">
        <f>'申込書（ｸﾗﾌﾞ事務局用）'!$D$26</f>
        <v>0</v>
      </c>
      <c r="AC14" s="216">
        <f>'申込書（ｸﾗﾌﾞ事務局用）'!E38</f>
        <v>0</v>
      </c>
      <c r="AD14" s="216">
        <f>'申込書（ｸﾗﾌﾞ事務局用）'!F38</f>
        <v>0</v>
      </c>
      <c r="AE14" s="216">
        <f>'申込書（ｸﾗﾌﾞ事務局用）'!G38</f>
        <v>0</v>
      </c>
      <c r="AF14" s="216">
        <f>'申込書（ｸﾗﾌﾞ事務局用）'!H38</f>
        <v>0</v>
      </c>
      <c r="AG14" s="217">
        <f>'申込書（ｸﾗﾌﾞ事務局用）'!I38</f>
      </c>
    </row>
    <row r="15" spans="5:33" ht="15.75" customHeight="1" thickBot="1">
      <c r="E15" s="252" t="s">
        <v>161</v>
      </c>
      <c r="F15" s="2" t="s">
        <v>256</v>
      </c>
      <c r="G15" s="252">
        <f>COUNTIF($G$26:$H$35,$E15)</f>
        <v>0</v>
      </c>
      <c r="I15" s="256"/>
      <c r="J15" s="257" t="s">
        <v>0</v>
      </c>
      <c r="K15" s="258"/>
      <c r="L15" s="258">
        <f>SUM(L10,L14)</f>
        <v>0</v>
      </c>
      <c r="M15" s="249">
        <f>SUM(M10,M14)</f>
        <v>0</v>
      </c>
      <c r="T15" s="25"/>
      <c r="U15" s="25"/>
      <c r="V15" s="25"/>
      <c r="AA15" s="215">
        <f>'申込書（ｸﾗﾌﾞ事務局用）'!$K$27</f>
        <v>2</v>
      </c>
      <c r="AB15" s="216">
        <f>'申込書（ｸﾗﾌﾞ事務局用）'!$D$26</f>
        <v>0</v>
      </c>
      <c r="AC15" s="216">
        <f>'申込書（ｸﾗﾌﾞ事務局用）'!E39</f>
        <v>0</v>
      </c>
      <c r="AD15" s="216">
        <f>'申込書（ｸﾗﾌﾞ事務局用）'!F39</f>
        <v>0</v>
      </c>
      <c r="AE15" s="216">
        <f>'申込書（ｸﾗﾌﾞ事務局用）'!G39</f>
        <v>0</v>
      </c>
      <c r="AF15" s="216">
        <f>'申込書（ｸﾗﾌﾞ事務局用）'!H39</f>
        <v>0</v>
      </c>
      <c r="AG15" s="217">
        <f>'申込書（ｸﾗﾌﾞ事務局用）'!I39</f>
      </c>
    </row>
    <row r="16" spans="5:33" ht="15.75" customHeight="1">
      <c r="E16" s="252" t="s">
        <v>162</v>
      </c>
      <c r="F16" s="2" t="s">
        <v>257</v>
      </c>
      <c r="G16" s="252">
        <f>COUNTIF($G$26:$H$35,$E16)</f>
        <v>0</v>
      </c>
      <c r="I16" s="5"/>
      <c r="J16" s="5"/>
      <c r="K16" s="259"/>
      <c r="L16" s="259"/>
      <c r="M16" s="260"/>
      <c r="S16" s="25"/>
      <c r="AA16" s="215">
        <f>'申込書（ｸﾗﾌﾞ事務局用）'!$K$42</f>
        <v>3</v>
      </c>
      <c r="AB16" s="216">
        <f>'申込書（ｸﾗﾌﾞ事務局用）'!$D$41</f>
        <v>0</v>
      </c>
      <c r="AC16" s="216">
        <f>'申込書（ｸﾗﾌﾞ事務局用）'!E47</f>
        <v>0</v>
      </c>
      <c r="AD16" s="216">
        <f>'申込書（ｸﾗﾌﾞ事務局用）'!F47</f>
        <v>0</v>
      </c>
      <c r="AE16" s="216">
        <f>'申込書（ｸﾗﾌﾞ事務局用）'!G47</f>
        <v>0</v>
      </c>
      <c r="AF16" s="216">
        <f>'申込書（ｸﾗﾌﾞ事務局用）'!H47</f>
        <v>0</v>
      </c>
      <c r="AG16" s="217">
        <f>'申込書（ｸﾗﾌﾞ事務局用）'!I47</f>
      </c>
    </row>
    <row r="17" spans="5:33" ht="15.75" customHeight="1">
      <c r="E17" s="252" t="s">
        <v>163</v>
      </c>
      <c r="F17" s="2" t="s">
        <v>258</v>
      </c>
      <c r="G17" s="252">
        <f>COUNTIF($G$26:$H$35,$E17)</f>
        <v>0</v>
      </c>
      <c r="AA17" s="215">
        <f>'申込書（ｸﾗﾌﾞ事務局用）'!$K$42</f>
        <v>3</v>
      </c>
      <c r="AB17" s="216">
        <f>'申込書（ｸﾗﾌﾞ事務局用）'!$D$41</f>
        <v>0</v>
      </c>
      <c r="AC17" s="216">
        <f>'申込書（ｸﾗﾌﾞ事務局用）'!E48</f>
        <v>0</v>
      </c>
      <c r="AD17" s="216">
        <f>'申込書（ｸﾗﾌﾞ事務局用）'!F48</f>
        <v>0</v>
      </c>
      <c r="AE17" s="216">
        <f>'申込書（ｸﾗﾌﾞ事務局用）'!G48</f>
        <v>0</v>
      </c>
      <c r="AF17" s="216">
        <f>'申込書（ｸﾗﾌﾞ事務局用）'!H48</f>
        <v>0</v>
      </c>
      <c r="AG17" s="217">
        <f>'申込書（ｸﾗﾌﾞ事務局用）'!I48</f>
      </c>
    </row>
    <row r="18" spans="5:33" ht="15.75" customHeight="1">
      <c r="E18" s="252"/>
      <c r="F18" s="253" t="s">
        <v>151</v>
      </c>
      <c r="G18" s="252">
        <f>SUM(G15:G17)</f>
        <v>0</v>
      </c>
      <c r="R18" s="25"/>
      <c r="AA18" s="215">
        <f>'申込書（ｸﾗﾌﾞ事務局用）'!$K$42</f>
        <v>3</v>
      </c>
      <c r="AB18" s="216">
        <f>'申込書（ｸﾗﾌﾞ事務局用）'!$D$41</f>
        <v>0</v>
      </c>
      <c r="AC18" s="216">
        <f>'申込書（ｸﾗﾌﾞ事務局用）'!E49</f>
        <v>0</v>
      </c>
      <c r="AD18" s="216">
        <f>'申込書（ｸﾗﾌﾞ事務局用）'!F49</f>
        <v>0</v>
      </c>
      <c r="AE18" s="216">
        <f>'申込書（ｸﾗﾌﾞ事務局用）'!G49</f>
        <v>0</v>
      </c>
      <c r="AF18" s="216">
        <f>'申込書（ｸﾗﾌﾞ事務局用）'!H49</f>
        <v>0</v>
      </c>
      <c r="AG18" s="217">
        <f>'申込書（ｸﾗﾌﾞ事務局用）'!I49</f>
      </c>
    </row>
    <row r="19" spans="5:33" ht="15.75" customHeight="1">
      <c r="E19" s="252" t="s">
        <v>164</v>
      </c>
      <c r="F19" s="2" t="s">
        <v>259</v>
      </c>
      <c r="G19" s="252">
        <f>COUNTIF($G$26:$H$35,$E19)</f>
        <v>0</v>
      </c>
      <c r="Q19" s="25"/>
      <c r="AA19" s="215">
        <f>'申込書（ｸﾗﾌﾞ事務局用）'!$K$42</f>
        <v>3</v>
      </c>
      <c r="AB19" s="216">
        <f>'申込書（ｸﾗﾌﾞ事務局用）'!$D$41</f>
        <v>0</v>
      </c>
      <c r="AC19" s="216">
        <f>'申込書（ｸﾗﾌﾞ事務局用）'!E50</f>
        <v>0</v>
      </c>
      <c r="AD19" s="216">
        <f>'申込書（ｸﾗﾌﾞ事務局用）'!F50</f>
        <v>0</v>
      </c>
      <c r="AE19" s="216">
        <f>'申込書（ｸﾗﾌﾞ事務局用）'!G50</f>
        <v>0</v>
      </c>
      <c r="AF19" s="216">
        <f>'申込書（ｸﾗﾌﾞ事務局用）'!H50</f>
        <v>0</v>
      </c>
      <c r="AG19" s="217">
        <f>'申込書（ｸﾗﾌﾞ事務局用）'!I50</f>
      </c>
    </row>
    <row r="20" spans="5:33" ht="15.75" customHeight="1">
      <c r="E20" s="252" t="s">
        <v>165</v>
      </c>
      <c r="F20" s="2" t="s">
        <v>260</v>
      </c>
      <c r="G20" s="252">
        <f>COUNTIF($G$26:$H$35,$E20)</f>
        <v>0</v>
      </c>
      <c r="AA20" s="215">
        <f>'申込書（ｸﾗﾌﾞ事務局用）'!$K$42</f>
        <v>3</v>
      </c>
      <c r="AB20" s="216">
        <f>'申込書（ｸﾗﾌﾞ事務局用）'!$D$41</f>
        <v>0</v>
      </c>
      <c r="AC20" s="216">
        <f>'申込書（ｸﾗﾌﾞ事務局用）'!E51</f>
        <v>0</v>
      </c>
      <c r="AD20" s="216">
        <f>'申込書（ｸﾗﾌﾞ事務局用）'!F51</f>
        <v>0</v>
      </c>
      <c r="AE20" s="216">
        <f>'申込書（ｸﾗﾌﾞ事務局用）'!G51</f>
        <v>0</v>
      </c>
      <c r="AF20" s="216">
        <f>'申込書（ｸﾗﾌﾞ事務局用）'!H51</f>
        <v>0</v>
      </c>
      <c r="AG20" s="217">
        <f>'申込書（ｸﾗﾌﾞ事務局用）'!I51</f>
      </c>
    </row>
    <row r="21" spans="5:33" ht="15.75" customHeight="1">
      <c r="E21" s="252" t="s">
        <v>166</v>
      </c>
      <c r="F21" s="2" t="s">
        <v>261</v>
      </c>
      <c r="G21" s="252">
        <f>COUNTIF($G$26:$H$35,$E21)</f>
        <v>0</v>
      </c>
      <c r="P21" s="25"/>
      <c r="AA21" s="215">
        <f>'申込書（ｸﾗﾌﾞ事務局用）'!$K$42</f>
        <v>3</v>
      </c>
      <c r="AB21" s="216">
        <f>'申込書（ｸﾗﾌﾞ事務局用）'!$D$41</f>
        <v>0</v>
      </c>
      <c r="AC21" s="216">
        <f>'申込書（ｸﾗﾌﾞ事務局用）'!E53</f>
        <v>0</v>
      </c>
      <c r="AD21" s="216">
        <f>'申込書（ｸﾗﾌﾞ事務局用）'!F53</f>
        <v>0</v>
      </c>
      <c r="AE21" s="216">
        <f>'申込書（ｸﾗﾌﾞ事務局用）'!G53</f>
        <v>0</v>
      </c>
      <c r="AF21" s="216">
        <f>'申込書（ｸﾗﾌﾞ事務局用）'!H53</f>
        <v>0</v>
      </c>
      <c r="AG21" s="217">
        <f>'申込書（ｸﾗﾌﾞ事務局用）'!I53</f>
      </c>
    </row>
    <row r="22" spans="5:33" ht="15.75" customHeight="1" thickBot="1">
      <c r="E22" s="254"/>
      <c r="F22" s="255" t="s">
        <v>157</v>
      </c>
      <c r="G22" s="254">
        <f>SUM(G19:G21)</f>
        <v>0</v>
      </c>
      <c r="P22" s="25"/>
      <c r="AA22" s="215">
        <f>'申込書（ｸﾗﾌﾞ事務局用）'!$K$42</f>
        <v>3</v>
      </c>
      <c r="AB22" s="216">
        <f>'申込書（ｸﾗﾌﾞ事務局用）'!$D$41</f>
        <v>0</v>
      </c>
      <c r="AC22" s="216">
        <f>'申込書（ｸﾗﾌﾞ事務局用）'!E54</f>
        <v>0</v>
      </c>
      <c r="AD22" s="216">
        <f>'申込書（ｸﾗﾌﾞ事務局用）'!F54</f>
        <v>0</v>
      </c>
      <c r="AE22" s="216">
        <f>'申込書（ｸﾗﾌﾞ事務局用）'!G54</f>
        <v>0</v>
      </c>
      <c r="AF22" s="216">
        <f>'申込書（ｸﾗﾌﾞ事務局用）'!H54</f>
        <v>0</v>
      </c>
      <c r="AG22" s="217">
        <f>'申込書（ｸﾗﾌﾞ事務局用）'!I54</f>
      </c>
    </row>
    <row r="23" spans="5:33" ht="15.75" customHeight="1" thickBot="1">
      <c r="E23" s="256"/>
      <c r="F23" s="257" t="s">
        <v>0</v>
      </c>
      <c r="G23" s="261">
        <f>SUM(G10,G14,G18,G22)</f>
        <v>0</v>
      </c>
      <c r="AA23" s="215">
        <f>'申込書（ｸﾗﾌﾞ事務局用）'!$K$57</f>
        <v>4</v>
      </c>
      <c r="AB23" s="216">
        <f>'申込書（ｸﾗﾌﾞ事務局用）'!$D$56</f>
        <v>0</v>
      </c>
      <c r="AC23" s="216">
        <f>'申込書（ｸﾗﾌﾞ事務局用）'!E62</f>
        <v>0</v>
      </c>
      <c r="AD23" s="216">
        <f>'申込書（ｸﾗﾌﾞ事務局用）'!F62</f>
        <v>0</v>
      </c>
      <c r="AE23" s="216">
        <f>'申込書（ｸﾗﾌﾞ事務局用）'!G62</f>
        <v>0</v>
      </c>
      <c r="AF23" s="216">
        <f>'申込書（ｸﾗﾌﾞ事務局用）'!H62</f>
        <v>0</v>
      </c>
      <c r="AG23" s="217">
        <f>'申込書（ｸﾗﾌﾞ事務局用）'!I62</f>
      </c>
    </row>
    <row r="24" spans="27:33" ht="15.75" customHeight="1">
      <c r="AA24" s="215">
        <f>'申込書（ｸﾗﾌﾞ事務局用）'!$K$57</f>
        <v>4</v>
      </c>
      <c r="AB24" s="216">
        <f>'申込書（ｸﾗﾌﾞ事務局用）'!$D$56</f>
        <v>0</v>
      </c>
      <c r="AC24" s="216">
        <f>'申込書（ｸﾗﾌﾞ事務局用）'!E63</f>
        <v>0</v>
      </c>
      <c r="AD24" s="216">
        <f>'申込書（ｸﾗﾌﾞ事務局用）'!F63</f>
        <v>0</v>
      </c>
      <c r="AE24" s="216">
        <f>'申込書（ｸﾗﾌﾞ事務局用）'!G63</f>
        <v>0</v>
      </c>
      <c r="AF24" s="216">
        <f>'申込書（ｸﾗﾌﾞ事務局用）'!H63</f>
        <v>0</v>
      </c>
      <c r="AG24" s="217">
        <f>'申込書（ｸﾗﾌﾞ事務局用）'!I63</f>
      </c>
    </row>
    <row r="25" spans="1:33" ht="15.75" customHeight="1">
      <c r="A25" s="1">
        <v>1</v>
      </c>
      <c r="B25" s="394" t="s">
        <v>23</v>
      </c>
      <c r="C25" s="395"/>
      <c r="D25" s="395"/>
      <c r="E25" s="395"/>
      <c r="F25" s="396"/>
      <c r="G25" s="16" t="s">
        <v>25</v>
      </c>
      <c r="H25" s="146"/>
      <c r="I25" s="147"/>
      <c r="J25" s="16" t="s">
        <v>26</v>
      </c>
      <c r="K25" s="146"/>
      <c r="N25" s="306" t="s">
        <v>22</v>
      </c>
      <c r="O25" s="307"/>
      <c r="P25" s="308"/>
      <c r="AA25" s="215">
        <f>'申込書（ｸﾗﾌﾞ事務局用）'!$K$57</f>
        <v>4</v>
      </c>
      <c r="AB25" s="216">
        <f>'申込書（ｸﾗﾌﾞ事務局用）'!$D$56</f>
        <v>0</v>
      </c>
      <c r="AC25" s="216">
        <f>'申込書（ｸﾗﾌﾞ事務局用）'!E64</f>
        <v>0</v>
      </c>
      <c r="AD25" s="216">
        <f>'申込書（ｸﾗﾌﾞ事務局用）'!F64</f>
        <v>0</v>
      </c>
      <c r="AE25" s="216">
        <f>'申込書（ｸﾗﾌﾞ事務局用）'!G64</f>
        <v>0</v>
      </c>
      <c r="AF25" s="216">
        <f>'申込書（ｸﾗﾌﾞ事務局用）'!H64</f>
        <v>0</v>
      </c>
      <c r="AG25" s="217">
        <f>'申込書（ｸﾗﾌﾞ事務局用）'!I64</f>
      </c>
    </row>
    <row r="26" spans="1:33" ht="15.75" customHeight="1">
      <c r="A26" s="1">
        <v>2</v>
      </c>
      <c r="B26" s="11">
        <f>IF('申込書（ｸﾗﾌﾞ事務局用）'!$D11="","",'申込書（ｸﾗﾌﾞ事務局用）'!$D11)</f>
      </c>
      <c r="C26" s="12"/>
      <c r="D26" s="12"/>
      <c r="E26" s="12"/>
      <c r="F26" s="13"/>
      <c r="G26" s="148">
        <f>IF('申込書（ｸﾗﾌﾞ事務局用）'!$C11="","",'申込書（ｸﾗﾌﾞ事務局用）'!$C11)</f>
      </c>
      <c r="H26" s="149">
        <f aca="true" t="shared" si="0" ref="H26:H35">IF($G26="","",VLOOKUP($G26,$E$7:$F$21,2,FALSE))</f>
      </c>
      <c r="I26" s="150"/>
      <c r="J26" s="151">
        <f>IF('申込書（ｸﾗﾌﾞ事務局用）'!$G11="","",'申込書（ｸﾗﾌﾞ事務局用）'!$G11)</f>
      </c>
      <c r="K26" s="6">
        <f>IF($J26="","",VLOOKUP($J26,$J$7:$K$13,2,FALSE))</f>
      </c>
      <c r="AA26" s="215">
        <f>'申込書（ｸﾗﾌﾞ事務局用）'!$K$57</f>
        <v>4</v>
      </c>
      <c r="AB26" s="216">
        <f>'申込書（ｸﾗﾌﾞ事務局用）'!$D$56</f>
        <v>0</v>
      </c>
      <c r="AC26" s="216">
        <f>'申込書（ｸﾗﾌﾞ事務局用）'!E65</f>
        <v>0</v>
      </c>
      <c r="AD26" s="216">
        <f>'申込書（ｸﾗﾌﾞ事務局用）'!F65</f>
        <v>0</v>
      </c>
      <c r="AE26" s="216">
        <f>'申込書（ｸﾗﾌﾞ事務局用）'!G65</f>
        <v>0</v>
      </c>
      <c r="AF26" s="216">
        <f>'申込書（ｸﾗﾌﾞ事務局用）'!H65</f>
        <v>0</v>
      </c>
      <c r="AG26" s="217">
        <f>'申込書（ｸﾗﾌﾞ事務局用）'!I65</f>
      </c>
    </row>
    <row r="27" spans="1:33" ht="15.75" customHeight="1">
      <c r="A27" s="1">
        <v>3</v>
      </c>
      <c r="B27" s="11">
        <f>IF('申込書（ｸﾗﾌﾞ事務局用）'!$D26="","",'申込書（ｸﾗﾌﾞ事務局用）'!$D26)</f>
      </c>
      <c r="C27" s="12"/>
      <c r="D27" s="12"/>
      <c r="E27" s="12"/>
      <c r="F27" s="13"/>
      <c r="G27" s="148">
        <f>IF('申込書（ｸﾗﾌﾞ事務局用）'!$C26="","",'申込書（ｸﾗﾌﾞ事務局用）'!$C26)</f>
      </c>
      <c r="H27" s="149">
        <f t="shared" si="0"/>
      </c>
      <c r="I27" s="150"/>
      <c r="J27" s="151">
        <f>IF('申込書（ｸﾗﾌﾞ事務局用）'!$G26="","",'申込書（ｸﾗﾌﾞ事務局用）'!$G26)</f>
      </c>
      <c r="K27" s="6">
        <f aca="true" t="shared" si="1" ref="K27:K34">IF($J27="","",VLOOKUP($J27,$J$7:$K$13,2,FALSE))</f>
      </c>
      <c r="AA27" s="215">
        <f>'申込書（ｸﾗﾌﾞ事務局用）'!$K$57</f>
        <v>4</v>
      </c>
      <c r="AB27" s="216">
        <f>'申込書（ｸﾗﾌﾞ事務局用）'!$D$56</f>
        <v>0</v>
      </c>
      <c r="AC27" s="216">
        <f>'申込書（ｸﾗﾌﾞ事務局用）'!E66</f>
        <v>0</v>
      </c>
      <c r="AD27" s="216">
        <f>'申込書（ｸﾗﾌﾞ事務局用）'!F66</f>
        <v>0</v>
      </c>
      <c r="AE27" s="216">
        <f>'申込書（ｸﾗﾌﾞ事務局用）'!G66</f>
        <v>0</v>
      </c>
      <c r="AF27" s="216">
        <f>'申込書（ｸﾗﾌﾞ事務局用）'!H66</f>
        <v>0</v>
      </c>
      <c r="AG27" s="217">
        <f>'申込書（ｸﾗﾌﾞ事務局用）'!I66</f>
      </c>
    </row>
    <row r="28" spans="1:33" ht="15.75" customHeight="1">
      <c r="A28" s="1">
        <v>4</v>
      </c>
      <c r="B28" s="11">
        <f>IF('申込書（ｸﾗﾌﾞ事務局用）'!$D41="","",'申込書（ｸﾗﾌﾞ事務局用）'!$D41)</f>
      </c>
      <c r="C28" s="12"/>
      <c r="D28" s="12"/>
      <c r="E28" s="12"/>
      <c r="F28" s="13"/>
      <c r="G28" s="148">
        <f>IF('申込書（ｸﾗﾌﾞ事務局用）'!$C41="","",'申込書（ｸﾗﾌﾞ事務局用）'!$C41)</f>
      </c>
      <c r="H28" s="149">
        <f t="shared" si="0"/>
      </c>
      <c r="I28" s="150"/>
      <c r="J28" s="151">
        <f>IF('申込書（ｸﾗﾌﾞ事務局用）'!$G41="","",'申込書（ｸﾗﾌﾞ事務局用）'!$G41)</f>
      </c>
      <c r="K28" s="6">
        <f t="shared" si="1"/>
      </c>
      <c r="AA28" s="215">
        <f>'申込書（ｸﾗﾌﾞ事務局用）'!$K$57</f>
        <v>4</v>
      </c>
      <c r="AB28" s="216">
        <f>'申込書（ｸﾗﾌﾞ事務局用）'!$D$56</f>
        <v>0</v>
      </c>
      <c r="AC28" s="216">
        <f>'申込書（ｸﾗﾌﾞ事務局用）'!E68</f>
        <v>0</v>
      </c>
      <c r="AD28" s="216">
        <f>'申込書（ｸﾗﾌﾞ事務局用）'!F68</f>
        <v>0</v>
      </c>
      <c r="AE28" s="216">
        <f>'申込書（ｸﾗﾌﾞ事務局用）'!G68</f>
        <v>0</v>
      </c>
      <c r="AF28" s="216">
        <f>'申込書（ｸﾗﾌﾞ事務局用）'!H68</f>
        <v>0</v>
      </c>
      <c r="AG28" s="217">
        <f>'申込書（ｸﾗﾌﾞ事務局用）'!I68</f>
      </c>
    </row>
    <row r="29" spans="1:33" ht="15.75" customHeight="1">
      <c r="A29" s="1">
        <v>5</v>
      </c>
      <c r="B29" s="11">
        <f>IF('申込書（ｸﾗﾌﾞ事務局用）'!$D56="","",'申込書（ｸﾗﾌﾞ事務局用）'!$D56)</f>
      </c>
      <c r="C29" s="12"/>
      <c r="D29" s="12"/>
      <c r="E29" s="12"/>
      <c r="F29" s="13"/>
      <c r="G29" s="148">
        <f>IF('申込書（ｸﾗﾌﾞ事務局用）'!$C56="","",'申込書（ｸﾗﾌﾞ事務局用）'!$C56)</f>
      </c>
      <c r="H29" s="149">
        <f t="shared" si="0"/>
      </c>
      <c r="I29" s="150"/>
      <c r="J29" s="151">
        <f>IF('申込書（ｸﾗﾌﾞ事務局用）'!$G56="","",'申込書（ｸﾗﾌﾞ事務局用）'!$G56)</f>
      </c>
      <c r="K29" s="6">
        <f t="shared" si="1"/>
      </c>
      <c r="AA29" s="215">
        <f>'申込書（ｸﾗﾌﾞ事務局用）'!$K$57</f>
        <v>4</v>
      </c>
      <c r="AB29" s="216">
        <f>'申込書（ｸﾗﾌﾞ事務局用）'!$D$56</f>
        <v>0</v>
      </c>
      <c r="AC29" s="216">
        <f>'申込書（ｸﾗﾌﾞ事務局用）'!E69</f>
        <v>0</v>
      </c>
      <c r="AD29" s="216">
        <f>'申込書（ｸﾗﾌﾞ事務局用）'!F69</f>
        <v>0</v>
      </c>
      <c r="AE29" s="216">
        <f>'申込書（ｸﾗﾌﾞ事務局用）'!G69</f>
        <v>0</v>
      </c>
      <c r="AF29" s="216">
        <f>'申込書（ｸﾗﾌﾞ事務局用）'!H69</f>
        <v>0</v>
      </c>
      <c r="AG29" s="217">
        <f>'申込書（ｸﾗﾌﾞ事務局用）'!I69</f>
      </c>
    </row>
    <row r="30" spans="1:33" ht="15.75" customHeight="1">
      <c r="A30" s="1">
        <v>6</v>
      </c>
      <c r="B30" s="11">
        <f>IF('申込書（ｸﾗﾌﾞ事務局用）'!$D71="","",'申込書（ｸﾗﾌﾞ事務局用）'!$D71)</f>
      </c>
      <c r="C30" s="12"/>
      <c r="D30" s="12"/>
      <c r="E30" s="12"/>
      <c r="F30" s="13"/>
      <c r="G30" s="148">
        <f>IF('申込書（ｸﾗﾌﾞ事務局用）'!$C71="","",'申込書（ｸﾗﾌﾞ事務局用）'!$C71)</f>
      </c>
      <c r="H30" s="149">
        <f t="shared" si="0"/>
      </c>
      <c r="I30" s="147"/>
      <c r="J30" s="151">
        <f>IF('申込書（ｸﾗﾌﾞ事務局用）'!$G71="","",'申込書（ｸﾗﾌﾞ事務局用）'!$G71)</f>
      </c>
      <c r="K30" s="6">
        <f t="shared" si="1"/>
      </c>
      <c r="AA30" s="215">
        <f>'申込書（ｸﾗﾌﾞ事務局用）'!$K$72</f>
        <v>5</v>
      </c>
      <c r="AB30" s="216">
        <f>'申込書（ｸﾗﾌﾞ事務局用）'!$D$71</f>
        <v>0</v>
      </c>
      <c r="AC30" s="216">
        <f>'申込書（ｸﾗﾌﾞ事務局用）'!E77</f>
        <v>0</v>
      </c>
      <c r="AD30" s="216">
        <f>'申込書（ｸﾗﾌﾞ事務局用）'!F77</f>
        <v>0</v>
      </c>
      <c r="AE30" s="216">
        <f>'申込書（ｸﾗﾌﾞ事務局用）'!G77</f>
        <v>0</v>
      </c>
      <c r="AF30" s="216">
        <f>'申込書（ｸﾗﾌﾞ事務局用）'!H77</f>
        <v>0</v>
      </c>
      <c r="AG30" s="217">
        <f>'申込書（ｸﾗﾌﾞ事務局用）'!I77</f>
      </c>
    </row>
    <row r="31" spans="1:33" ht="15.75" customHeight="1">
      <c r="A31" s="1">
        <v>7</v>
      </c>
      <c r="B31" s="11">
        <f>IF('申込書（ｸﾗﾌﾞ事務局用）'!$D86="","",'申込書（ｸﾗﾌﾞ事務局用）'!$D86)</f>
      </c>
      <c r="C31" s="12"/>
      <c r="D31" s="12"/>
      <c r="E31" s="12"/>
      <c r="F31" s="13"/>
      <c r="G31" s="148">
        <f>IF('申込書（ｸﾗﾌﾞ事務局用）'!$C86="","",'申込書（ｸﾗﾌﾞ事務局用）'!$C86)</f>
      </c>
      <c r="H31" s="149">
        <f t="shared" si="0"/>
      </c>
      <c r="I31" s="147"/>
      <c r="J31" s="151">
        <f>IF('申込書（ｸﾗﾌﾞ事務局用）'!$G86="","",'申込書（ｸﾗﾌﾞ事務局用）'!$G86)</f>
      </c>
      <c r="K31" s="6">
        <f t="shared" si="1"/>
      </c>
      <c r="AA31" s="215">
        <f>'申込書（ｸﾗﾌﾞ事務局用）'!$K$72</f>
        <v>5</v>
      </c>
      <c r="AB31" s="216">
        <f>'申込書（ｸﾗﾌﾞ事務局用）'!$D$71</f>
        <v>0</v>
      </c>
      <c r="AC31" s="216">
        <f>'申込書（ｸﾗﾌﾞ事務局用）'!E78</f>
        <v>0</v>
      </c>
      <c r="AD31" s="216">
        <f>'申込書（ｸﾗﾌﾞ事務局用）'!F78</f>
        <v>0</v>
      </c>
      <c r="AE31" s="216">
        <f>'申込書（ｸﾗﾌﾞ事務局用）'!G78</f>
        <v>0</v>
      </c>
      <c r="AF31" s="216">
        <f>'申込書（ｸﾗﾌﾞ事務局用）'!H78</f>
        <v>0</v>
      </c>
      <c r="AG31" s="217">
        <f>'申込書（ｸﾗﾌﾞ事務局用）'!I78</f>
      </c>
    </row>
    <row r="32" spans="1:33" ht="15.75" customHeight="1">
      <c r="A32" s="1">
        <v>8</v>
      </c>
      <c r="B32" s="11">
        <f>IF('申込書（ｸﾗﾌﾞ事務局用）'!$D101="","",'申込書（ｸﾗﾌﾞ事務局用）'!$D101)</f>
      </c>
      <c r="C32" s="12"/>
      <c r="D32" s="12"/>
      <c r="E32" s="12"/>
      <c r="F32" s="13"/>
      <c r="G32" s="148">
        <f>IF('申込書（ｸﾗﾌﾞ事務局用）'!$C101="","",'申込書（ｸﾗﾌﾞ事務局用）'!$C101)</f>
      </c>
      <c r="H32" s="149">
        <f t="shared" si="0"/>
      </c>
      <c r="I32" s="147"/>
      <c r="J32" s="151">
        <f>IF('申込書（ｸﾗﾌﾞ事務局用）'!$G101="","",'申込書（ｸﾗﾌﾞ事務局用）'!$G101)</f>
      </c>
      <c r="K32" s="6">
        <f t="shared" si="1"/>
      </c>
      <c r="Q32"/>
      <c r="AA32" s="215">
        <f>'申込書（ｸﾗﾌﾞ事務局用）'!$K$72</f>
        <v>5</v>
      </c>
      <c r="AB32" s="216">
        <f>'申込書（ｸﾗﾌﾞ事務局用）'!$D$71</f>
        <v>0</v>
      </c>
      <c r="AC32" s="216">
        <f>'申込書（ｸﾗﾌﾞ事務局用）'!E79</f>
        <v>0</v>
      </c>
      <c r="AD32" s="216">
        <f>'申込書（ｸﾗﾌﾞ事務局用）'!F79</f>
        <v>0</v>
      </c>
      <c r="AE32" s="216">
        <f>'申込書（ｸﾗﾌﾞ事務局用）'!G79</f>
        <v>0</v>
      </c>
      <c r="AF32" s="216">
        <f>'申込書（ｸﾗﾌﾞ事務局用）'!H79</f>
        <v>0</v>
      </c>
      <c r="AG32" s="217">
        <f>'申込書（ｸﾗﾌﾞ事務局用）'!I79</f>
      </c>
    </row>
    <row r="33" spans="1:33" ht="15.75" customHeight="1">
      <c r="A33" s="1">
        <v>9</v>
      </c>
      <c r="B33" s="11">
        <f>IF('申込書（ｸﾗﾌﾞ事務局用）'!$D116="","",'申込書（ｸﾗﾌﾞ事務局用）'!$D116)</f>
      </c>
      <c r="C33" s="12"/>
      <c r="D33" s="12"/>
      <c r="E33" s="12"/>
      <c r="F33" s="13"/>
      <c r="G33" s="148">
        <f>IF('申込書（ｸﾗﾌﾞ事務局用）'!$C116="","",'申込書（ｸﾗﾌﾞ事務局用）'!$C116)</f>
      </c>
      <c r="H33" s="149">
        <f t="shared" si="0"/>
      </c>
      <c r="I33" s="147"/>
      <c r="J33" s="151">
        <f>IF('申込書（ｸﾗﾌﾞ事務局用）'!$G116="","",'申込書（ｸﾗﾌﾞ事務局用）'!$G116)</f>
      </c>
      <c r="K33" s="6">
        <f t="shared" si="1"/>
      </c>
      <c r="AA33" s="215">
        <f>'申込書（ｸﾗﾌﾞ事務局用）'!$K$72</f>
        <v>5</v>
      </c>
      <c r="AB33" s="216">
        <f>'申込書（ｸﾗﾌﾞ事務局用）'!$D$71</f>
        <v>0</v>
      </c>
      <c r="AC33" s="216">
        <f>'申込書（ｸﾗﾌﾞ事務局用）'!E80</f>
        <v>0</v>
      </c>
      <c r="AD33" s="216">
        <f>'申込書（ｸﾗﾌﾞ事務局用）'!F80</f>
        <v>0</v>
      </c>
      <c r="AE33" s="216">
        <f>'申込書（ｸﾗﾌﾞ事務局用）'!G80</f>
        <v>0</v>
      </c>
      <c r="AF33" s="216">
        <f>'申込書（ｸﾗﾌﾞ事務局用）'!H80</f>
        <v>0</v>
      </c>
      <c r="AG33" s="217">
        <f>'申込書（ｸﾗﾌﾞ事務局用）'!I80</f>
      </c>
    </row>
    <row r="34" spans="1:33" ht="15.75" customHeight="1">
      <c r="A34" s="1">
        <v>10</v>
      </c>
      <c r="B34" s="11">
        <f>IF('申込書（ｸﾗﾌﾞ事務局用）'!$D131="","",'申込書（ｸﾗﾌﾞ事務局用）'!$D131)</f>
      </c>
      <c r="C34" s="12"/>
      <c r="D34" s="12"/>
      <c r="E34" s="12"/>
      <c r="F34" s="13"/>
      <c r="G34" s="148">
        <f>IF('申込書（ｸﾗﾌﾞ事務局用）'!$C131="","",'申込書（ｸﾗﾌﾞ事務局用）'!$C131)</f>
      </c>
      <c r="H34" s="149">
        <f t="shared" si="0"/>
      </c>
      <c r="I34" s="147"/>
      <c r="J34" s="151">
        <f>IF('申込書（ｸﾗﾌﾞ事務局用）'!$G131="","",'申込書（ｸﾗﾌﾞ事務局用）'!$G131)</f>
      </c>
      <c r="K34" s="6">
        <f t="shared" si="1"/>
      </c>
      <c r="M34" s="17"/>
      <c r="N34" s="25" t="s">
        <v>28</v>
      </c>
      <c r="O34" s="25"/>
      <c r="AA34" s="215">
        <f>'申込書（ｸﾗﾌﾞ事務局用）'!$K$72</f>
        <v>5</v>
      </c>
      <c r="AB34" s="216">
        <f>'申込書（ｸﾗﾌﾞ事務局用）'!$D$71</f>
        <v>0</v>
      </c>
      <c r="AC34" s="216">
        <f>'申込書（ｸﾗﾌﾞ事務局用）'!E81</f>
        <v>0</v>
      </c>
      <c r="AD34" s="216">
        <f>'申込書（ｸﾗﾌﾞ事務局用）'!F81</f>
        <v>0</v>
      </c>
      <c r="AE34" s="216">
        <f>'申込書（ｸﾗﾌﾞ事務局用）'!G81</f>
        <v>0</v>
      </c>
      <c r="AF34" s="216">
        <f>'申込書（ｸﾗﾌﾞ事務局用）'!H81</f>
        <v>0</v>
      </c>
      <c r="AG34" s="217">
        <f>'申込書（ｸﾗﾌﾞ事務局用）'!I81</f>
      </c>
    </row>
    <row r="35" spans="2:33" ht="15.75" customHeight="1">
      <c r="B35" s="11">
        <f>IF('申込書（ｸﾗﾌﾞ事務局用）'!$D146="","",'申込書（ｸﾗﾌﾞ事務局用）'!$D146)</f>
      </c>
      <c r="C35" s="12"/>
      <c r="D35" s="12"/>
      <c r="E35" s="12"/>
      <c r="F35" s="13"/>
      <c r="G35" s="148">
        <f>IF('申込書（ｸﾗﾌﾞ事務局用）'!$C146="","",'申込書（ｸﾗﾌﾞ事務局用）'!$C146)</f>
      </c>
      <c r="H35" s="149">
        <f t="shared" si="0"/>
      </c>
      <c r="I35" s="147"/>
      <c r="J35" s="151">
        <f>IF('申込書（ｸﾗﾌﾞ事務局用）'!$G146="","",'申込書（ｸﾗﾌﾞ事務局用）'!$G146)</f>
      </c>
      <c r="K35" s="6">
        <f>IF($J35="","",VLOOKUP($J35,$J$7:$K$13,2,FALSE))</f>
      </c>
      <c r="M35" s="17"/>
      <c r="AA35" s="215">
        <f>'申込書（ｸﾗﾌﾞ事務局用）'!$K$72</f>
        <v>5</v>
      </c>
      <c r="AB35" s="216">
        <f>'申込書（ｸﾗﾌﾞ事務局用）'!$D$71</f>
        <v>0</v>
      </c>
      <c r="AC35" s="216">
        <f>'申込書（ｸﾗﾌﾞ事務局用）'!E83</f>
        <v>0</v>
      </c>
      <c r="AD35" s="216">
        <f>'申込書（ｸﾗﾌﾞ事務局用）'!F83</f>
        <v>0</v>
      </c>
      <c r="AE35" s="216">
        <f>'申込書（ｸﾗﾌﾞ事務局用）'!G83</f>
        <v>0</v>
      </c>
      <c r="AF35" s="216">
        <f>'申込書（ｸﾗﾌﾞ事務局用）'!H83</f>
        <v>0</v>
      </c>
      <c r="AG35" s="217">
        <f>'申込書（ｸﾗﾌﾞ事務局用）'!I83</f>
      </c>
    </row>
    <row r="36" spans="13:33" ht="15.75" customHeight="1">
      <c r="M36" s="17"/>
      <c r="AA36" s="215">
        <f>'申込書（ｸﾗﾌﾞ事務局用）'!$K$72</f>
        <v>5</v>
      </c>
      <c r="AB36" s="216">
        <f>'申込書（ｸﾗﾌﾞ事務局用）'!$D$71</f>
        <v>0</v>
      </c>
      <c r="AC36" s="216">
        <f>'申込書（ｸﾗﾌﾞ事務局用）'!E84</f>
        <v>0</v>
      </c>
      <c r="AD36" s="216">
        <f>'申込書（ｸﾗﾌﾞ事務局用）'!F84</f>
        <v>0</v>
      </c>
      <c r="AE36" s="216">
        <f>'申込書（ｸﾗﾌﾞ事務局用）'!G84</f>
        <v>0</v>
      </c>
      <c r="AF36" s="216">
        <f>'申込書（ｸﾗﾌﾞ事務局用）'!H84</f>
        <v>0</v>
      </c>
      <c r="AG36" s="217">
        <f>'申込書（ｸﾗﾌﾞ事務局用）'!I84</f>
      </c>
    </row>
    <row r="37" spans="13:33" ht="15.75" customHeight="1">
      <c r="M37" s="17"/>
      <c r="AA37" s="215">
        <f>'申込書（ｸﾗﾌﾞ事務局用）'!$K$87</f>
        <v>6</v>
      </c>
      <c r="AB37" s="216">
        <f>'申込書（ｸﾗﾌﾞ事務局用）'!$D$86</f>
        <v>0</v>
      </c>
      <c r="AC37" s="216">
        <f>'申込書（ｸﾗﾌﾞ事務局用）'!E92</f>
        <v>0</v>
      </c>
      <c r="AD37" s="216">
        <f>'申込書（ｸﾗﾌﾞ事務局用）'!F92</f>
        <v>0</v>
      </c>
      <c r="AE37" s="216">
        <f>'申込書（ｸﾗﾌﾞ事務局用）'!G92</f>
        <v>0</v>
      </c>
      <c r="AF37" s="216">
        <f>'申込書（ｸﾗﾌﾞ事務局用）'!H92</f>
        <v>0</v>
      </c>
      <c r="AG37" s="217">
        <f>'申込書（ｸﾗﾌﾞ事務局用）'!I92</f>
      </c>
    </row>
    <row r="38" spans="13:33" ht="15.75" customHeight="1">
      <c r="M38" s="17"/>
      <c r="AA38" s="215">
        <f>'申込書（ｸﾗﾌﾞ事務局用）'!$K$87</f>
        <v>6</v>
      </c>
      <c r="AB38" s="216">
        <f>'申込書（ｸﾗﾌﾞ事務局用）'!$D$86</f>
        <v>0</v>
      </c>
      <c r="AC38" s="216">
        <f>'申込書（ｸﾗﾌﾞ事務局用）'!E93</f>
        <v>0</v>
      </c>
      <c r="AD38" s="216">
        <f>'申込書（ｸﾗﾌﾞ事務局用）'!F93</f>
        <v>0</v>
      </c>
      <c r="AE38" s="216">
        <f>'申込書（ｸﾗﾌﾞ事務局用）'!G93</f>
        <v>0</v>
      </c>
      <c r="AF38" s="216">
        <f>'申込書（ｸﾗﾌﾞ事務局用）'!H93</f>
        <v>0</v>
      </c>
      <c r="AG38" s="217">
        <f>'申込書（ｸﾗﾌﾞ事務局用）'!I93</f>
      </c>
    </row>
    <row r="39" spans="27:33" ht="15.75" customHeight="1">
      <c r="AA39" s="215">
        <f>'申込書（ｸﾗﾌﾞ事務局用）'!$K$87</f>
        <v>6</v>
      </c>
      <c r="AB39" s="216">
        <f>'申込書（ｸﾗﾌﾞ事務局用）'!$D$86</f>
        <v>0</v>
      </c>
      <c r="AC39" s="216">
        <f>'申込書（ｸﾗﾌﾞ事務局用）'!E94</f>
        <v>0</v>
      </c>
      <c r="AD39" s="216">
        <f>'申込書（ｸﾗﾌﾞ事務局用）'!F94</f>
        <v>0</v>
      </c>
      <c r="AE39" s="216">
        <f>'申込書（ｸﾗﾌﾞ事務局用）'!G94</f>
        <v>0</v>
      </c>
      <c r="AF39" s="216">
        <f>'申込書（ｸﾗﾌﾞ事務局用）'!H94</f>
        <v>0</v>
      </c>
      <c r="AG39" s="217">
        <f>'申込書（ｸﾗﾌﾞ事務局用）'!I94</f>
      </c>
    </row>
    <row r="40" spans="27:33" ht="15.75" customHeight="1">
      <c r="AA40" s="215">
        <f>'申込書（ｸﾗﾌﾞ事務局用）'!$K$87</f>
        <v>6</v>
      </c>
      <c r="AB40" s="216">
        <f>'申込書（ｸﾗﾌﾞ事務局用）'!$D$86</f>
        <v>0</v>
      </c>
      <c r="AC40" s="216">
        <f>'申込書（ｸﾗﾌﾞ事務局用）'!E95</f>
        <v>0</v>
      </c>
      <c r="AD40" s="216">
        <f>'申込書（ｸﾗﾌﾞ事務局用）'!F95</f>
        <v>0</v>
      </c>
      <c r="AE40" s="216">
        <f>'申込書（ｸﾗﾌﾞ事務局用）'!G95</f>
        <v>0</v>
      </c>
      <c r="AF40" s="216">
        <f>'申込書（ｸﾗﾌﾞ事務局用）'!H95</f>
        <v>0</v>
      </c>
      <c r="AG40" s="217">
        <f>'申込書（ｸﾗﾌﾞ事務局用）'!I95</f>
      </c>
    </row>
    <row r="41" spans="27:33" ht="15.75" customHeight="1">
      <c r="AA41" s="215">
        <f>'申込書（ｸﾗﾌﾞ事務局用）'!$K$87</f>
        <v>6</v>
      </c>
      <c r="AB41" s="216">
        <f>'申込書（ｸﾗﾌﾞ事務局用）'!$D$86</f>
        <v>0</v>
      </c>
      <c r="AC41" s="216">
        <f>'申込書（ｸﾗﾌﾞ事務局用）'!E96</f>
        <v>0</v>
      </c>
      <c r="AD41" s="216">
        <f>'申込書（ｸﾗﾌﾞ事務局用）'!F96</f>
        <v>0</v>
      </c>
      <c r="AE41" s="216">
        <f>'申込書（ｸﾗﾌﾞ事務局用）'!G96</f>
        <v>0</v>
      </c>
      <c r="AF41" s="216">
        <f>'申込書（ｸﾗﾌﾞ事務局用）'!H96</f>
        <v>0</v>
      </c>
      <c r="AG41" s="217">
        <f>'申込書（ｸﾗﾌﾞ事務局用）'!I96</f>
      </c>
    </row>
    <row r="42" spans="27:33" ht="15.75" customHeight="1">
      <c r="AA42" s="215">
        <f>'申込書（ｸﾗﾌﾞ事務局用）'!$K$87</f>
        <v>6</v>
      </c>
      <c r="AB42" s="216">
        <f>'申込書（ｸﾗﾌﾞ事務局用）'!$D$86</f>
        <v>0</v>
      </c>
      <c r="AC42" s="216">
        <f>'申込書（ｸﾗﾌﾞ事務局用）'!E98</f>
        <v>0</v>
      </c>
      <c r="AD42" s="216">
        <f>'申込書（ｸﾗﾌﾞ事務局用）'!F98</f>
        <v>0</v>
      </c>
      <c r="AE42" s="216">
        <f>'申込書（ｸﾗﾌﾞ事務局用）'!G98</f>
        <v>0</v>
      </c>
      <c r="AF42" s="216">
        <f>'申込書（ｸﾗﾌﾞ事務局用）'!H98</f>
        <v>0</v>
      </c>
      <c r="AG42" s="217">
        <f>'申込書（ｸﾗﾌﾞ事務局用）'!I98</f>
      </c>
    </row>
    <row r="43" spans="27:33" ht="15.75" customHeight="1">
      <c r="AA43" s="215">
        <f>'申込書（ｸﾗﾌﾞ事務局用）'!$K$87</f>
        <v>6</v>
      </c>
      <c r="AB43" s="216">
        <f>'申込書（ｸﾗﾌﾞ事務局用）'!$D$86</f>
        <v>0</v>
      </c>
      <c r="AC43" s="216">
        <f>'申込書（ｸﾗﾌﾞ事務局用）'!E99</f>
        <v>0</v>
      </c>
      <c r="AD43" s="216">
        <f>'申込書（ｸﾗﾌﾞ事務局用）'!F99</f>
        <v>0</v>
      </c>
      <c r="AE43" s="216">
        <f>'申込書（ｸﾗﾌﾞ事務局用）'!G99</f>
        <v>0</v>
      </c>
      <c r="AF43" s="216">
        <f>'申込書（ｸﾗﾌﾞ事務局用）'!H99</f>
        <v>0</v>
      </c>
      <c r="AG43" s="217">
        <f>'申込書（ｸﾗﾌﾞ事務局用）'!I99</f>
      </c>
    </row>
    <row r="44" spans="27:33" ht="15.75" customHeight="1">
      <c r="AA44" s="215">
        <f>'申込書（ｸﾗﾌﾞ事務局用）'!$K$102</f>
        <v>7</v>
      </c>
      <c r="AB44" s="216">
        <f>'申込書（ｸﾗﾌﾞ事務局用）'!$D$101</f>
        <v>0</v>
      </c>
      <c r="AC44" s="216">
        <f>'申込書（ｸﾗﾌﾞ事務局用）'!E107</f>
        <v>0</v>
      </c>
      <c r="AD44" s="216">
        <f>'申込書（ｸﾗﾌﾞ事務局用）'!F107</f>
        <v>0</v>
      </c>
      <c r="AE44" s="216">
        <f>'申込書（ｸﾗﾌﾞ事務局用）'!G107</f>
        <v>0</v>
      </c>
      <c r="AF44" s="216">
        <f>'申込書（ｸﾗﾌﾞ事務局用）'!H107</f>
        <v>0</v>
      </c>
      <c r="AG44" s="217">
        <f>'申込書（ｸﾗﾌﾞ事務局用）'!I107</f>
      </c>
    </row>
    <row r="45" spans="27:33" ht="15.75" customHeight="1">
      <c r="AA45" s="215">
        <f>'申込書（ｸﾗﾌﾞ事務局用）'!$K$102</f>
        <v>7</v>
      </c>
      <c r="AB45" s="216">
        <f>'申込書（ｸﾗﾌﾞ事務局用）'!$D$101</f>
        <v>0</v>
      </c>
      <c r="AC45" s="216">
        <f>'申込書（ｸﾗﾌﾞ事務局用）'!E108</f>
        <v>0</v>
      </c>
      <c r="AD45" s="216">
        <f>'申込書（ｸﾗﾌﾞ事務局用）'!F108</f>
        <v>0</v>
      </c>
      <c r="AE45" s="216">
        <f>'申込書（ｸﾗﾌﾞ事務局用）'!G108</f>
        <v>0</v>
      </c>
      <c r="AF45" s="216">
        <f>'申込書（ｸﾗﾌﾞ事務局用）'!H108</f>
        <v>0</v>
      </c>
      <c r="AG45" s="217">
        <f>'申込書（ｸﾗﾌﾞ事務局用）'!I108</f>
      </c>
    </row>
    <row r="46" spans="27:33" ht="15.75" customHeight="1">
      <c r="AA46" s="215">
        <f>'申込書（ｸﾗﾌﾞ事務局用）'!$K$102</f>
        <v>7</v>
      </c>
      <c r="AB46" s="216">
        <f>'申込書（ｸﾗﾌﾞ事務局用）'!$D$101</f>
        <v>0</v>
      </c>
      <c r="AC46" s="216">
        <f>'申込書（ｸﾗﾌﾞ事務局用）'!E109</f>
        <v>0</v>
      </c>
      <c r="AD46" s="216">
        <f>'申込書（ｸﾗﾌﾞ事務局用）'!F109</f>
        <v>0</v>
      </c>
      <c r="AE46" s="216">
        <f>'申込書（ｸﾗﾌﾞ事務局用）'!G109</f>
        <v>0</v>
      </c>
      <c r="AF46" s="216">
        <f>'申込書（ｸﾗﾌﾞ事務局用）'!H109</f>
        <v>0</v>
      </c>
      <c r="AG46" s="217">
        <f>'申込書（ｸﾗﾌﾞ事務局用）'!I109</f>
      </c>
    </row>
    <row r="47" spans="27:33" ht="15.75" customHeight="1">
      <c r="AA47" s="215">
        <f>'申込書（ｸﾗﾌﾞ事務局用）'!$K$102</f>
        <v>7</v>
      </c>
      <c r="AB47" s="216">
        <f>'申込書（ｸﾗﾌﾞ事務局用）'!$D$101</f>
        <v>0</v>
      </c>
      <c r="AC47" s="216">
        <f>'申込書（ｸﾗﾌﾞ事務局用）'!E110</f>
        <v>0</v>
      </c>
      <c r="AD47" s="216">
        <f>'申込書（ｸﾗﾌﾞ事務局用）'!F110</f>
        <v>0</v>
      </c>
      <c r="AE47" s="216">
        <f>'申込書（ｸﾗﾌﾞ事務局用）'!G110</f>
        <v>0</v>
      </c>
      <c r="AF47" s="216">
        <f>'申込書（ｸﾗﾌﾞ事務局用）'!H110</f>
        <v>0</v>
      </c>
      <c r="AG47" s="217">
        <f>'申込書（ｸﾗﾌﾞ事務局用）'!I110</f>
      </c>
    </row>
    <row r="48" spans="27:33" ht="15.75" customHeight="1">
      <c r="AA48" s="215">
        <f>'申込書（ｸﾗﾌﾞ事務局用）'!$K$102</f>
        <v>7</v>
      </c>
      <c r="AB48" s="216">
        <f>'申込書（ｸﾗﾌﾞ事務局用）'!$D$101</f>
        <v>0</v>
      </c>
      <c r="AC48" s="216">
        <f>'申込書（ｸﾗﾌﾞ事務局用）'!E111</f>
        <v>0</v>
      </c>
      <c r="AD48" s="216">
        <f>'申込書（ｸﾗﾌﾞ事務局用）'!F111</f>
        <v>0</v>
      </c>
      <c r="AE48" s="216">
        <f>'申込書（ｸﾗﾌﾞ事務局用）'!G111</f>
        <v>0</v>
      </c>
      <c r="AF48" s="216">
        <f>'申込書（ｸﾗﾌﾞ事務局用）'!H111</f>
        <v>0</v>
      </c>
      <c r="AG48" s="217">
        <f>'申込書（ｸﾗﾌﾞ事務局用）'!I111</f>
      </c>
    </row>
    <row r="49" spans="27:33" ht="15.75" customHeight="1">
      <c r="AA49" s="215">
        <f>'申込書（ｸﾗﾌﾞ事務局用）'!$K$102</f>
        <v>7</v>
      </c>
      <c r="AB49" s="216">
        <f>'申込書（ｸﾗﾌﾞ事務局用）'!$D$101</f>
        <v>0</v>
      </c>
      <c r="AC49" s="216">
        <f>'申込書（ｸﾗﾌﾞ事務局用）'!E113</f>
        <v>0</v>
      </c>
      <c r="AD49" s="216">
        <f>'申込書（ｸﾗﾌﾞ事務局用）'!F113</f>
        <v>0</v>
      </c>
      <c r="AE49" s="216">
        <f>'申込書（ｸﾗﾌﾞ事務局用）'!G113</f>
        <v>0</v>
      </c>
      <c r="AF49" s="216">
        <f>'申込書（ｸﾗﾌﾞ事務局用）'!H113</f>
        <v>0</v>
      </c>
      <c r="AG49" s="217">
        <f>'申込書（ｸﾗﾌﾞ事務局用）'!I113</f>
      </c>
    </row>
    <row r="50" spans="27:33" ht="15.75" customHeight="1">
      <c r="AA50" s="215">
        <f>'申込書（ｸﾗﾌﾞ事務局用）'!$K$102</f>
        <v>7</v>
      </c>
      <c r="AB50" s="216">
        <f>'申込書（ｸﾗﾌﾞ事務局用）'!$D$101</f>
        <v>0</v>
      </c>
      <c r="AC50" s="216">
        <f>'申込書（ｸﾗﾌﾞ事務局用）'!E114</f>
        <v>0</v>
      </c>
      <c r="AD50" s="216">
        <f>'申込書（ｸﾗﾌﾞ事務局用）'!F114</f>
        <v>0</v>
      </c>
      <c r="AE50" s="216">
        <f>'申込書（ｸﾗﾌﾞ事務局用）'!G114</f>
        <v>0</v>
      </c>
      <c r="AF50" s="216">
        <f>'申込書（ｸﾗﾌﾞ事務局用）'!H114</f>
        <v>0</v>
      </c>
      <c r="AG50" s="217">
        <f>'申込書（ｸﾗﾌﾞ事務局用）'!I114</f>
      </c>
    </row>
    <row r="51" spans="27:33" ht="15.75" customHeight="1">
      <c r="AA51" s="215">
        <f>'申込書（ｸﾗﾌﾞ事務局用）'!$K$117</f>
        <v>8</v>
      </c>
      <c r="AB51" s="216">
        <f>'申込書（ｸﾗﾌﾞ事務局用）'!$D$116</f>
        <v>0</v>
      </c>
      <c r="AC51" s="216">
        <f>'申込書（ｸﾗﾌﾞ事務局用）'!E122</f>
        <v>0</v>
      </c>
      <c r="AD51" s="216">
        <f>'申込書（ｸﾗﾌﾞ事務局用）'!F122</f>
        <v>0</v>
      </c>
      <c r="AE51" s="216">
        <f>'申込書（ｸﾗﾌﾞ事務局用）'!G122</f>
        <v>0</v>
      </c>
      <c r="AF51" s="216">
        <f>'申込書（ｸﾗﾌﾞ事務局用）'!H122</f>
        <v>0</v>
      </c>
      <c r="AG51" s="217">
        <f>'申込書（ｸﾗﾌﾞ事務局用）'!I122</f>
      </c>
    </row>
    <row r="52" spans="27:33" ht="15.75" customHeight="1">
      <c r="AA52" s="215">
        <f>'申込書（ｸﾗﾌﾞ事務局用）'!$K$117</f>
        <v>8</v>
      </c>
      <c r="AB52" s="216">
        <f>'申込書（ｸﾗﾌﾞ事務局用）'!$D$116</f>
        <v>0</v>
      </c>
      <c r="AC52" s="216">
        <f>'申込書（ｸﾗﾌﾞ事務局用）'!E123</f>
        <v>0</v>
      </c>
      <c r="AD52" s="216">
        <f>'申込書（ｸﾗﾌﾞ事務局用）'!F123</f>
        <v>0</v>
      </c>
      <c r="AE52" s="216">
        <f>'申込書（ｸﾗﾌﾞ事務局用）'!G123</f>
        <v>0</v>
      </c>
      <c r="AF52" s="216">
        <f>'申込書（ｸﾗﾌﾞ事務局用）'!H123</f>
        <v>0</v>
      </c>
      <c r="AG52" s="217">
        <f>'申込書（ｸﾗﾌﾞ事務局用）'!I123</f>
      </c>
    </row>
    <row r="53" spans="27:33" ht="19.5" customHeight="1">
      <c r="AA53" s="215">
        <f>'申込書（ｸﾗﾌﾞ事務局用）'!$K$117</f>
        <v>8</v>
      </c>
      <c r="AB53" s="216">
        <f>'申込書（ｸﾗﾌﾞ事務局用）'!$D$116</f>
        <v>0</v>
      </c>
      <c r="AC53" s="216">
        <f>'申込書（ｸﾗﾌﾞ事務局用）'!E124</f>
        <v>0</v>
      </c>
      <c r="AD53" s="216">
        <f>'申込書（ｸﾗﾌﾞ事務局用）'!F124</f>
        <v>0</v>
      </c>
      <c r="AE53" s="216">
        <f>'申込書（ｸﾗﾌﾞ事務局用）'!G124</f>
        <v>0</v>
      </c>
      <c r="AF53" s="216">
        <f>'申込書（ｸﾗﾌﾞ事務局用）'!H124</f>
        <v>0</v>
      </c>
      <c r="AG53" s="217">
        <f>'申込書（ｸﾗﾌﾞ事務局用）'!I124</f>
      </c>
    </row>
    <row r="54" spans="27:33" ht="19.5" customHeight="1">
      <c r="AA54" s="215">
        <f>'申込書（ｸﾗﾌﾞ事務局用）'!$K$117</f>
        <v>8</v>
      </c>
      <c r="AB54" s="216">
        <f>'申込書（ｸﾗﾌﾞ事務局用）'!$D$116</f>
        <v>0</v>
      </c>
      <c r="AC54" s="216">
        <f>'申込書（ｸﾗﾌﾞ事務局用）'!E125</f>
        <v>0</v>
      </c>
      <c r="AD54" s="216">
        <f>'申込書（ｸﾗﾌﾞ事務局用）'!F125</f>
        <v>0</v>
      </c>
      <c r="AE54" s="216">
        <f>'申込書（ｸﾗﾌﾞ事務局用）'!G125</f>
        <v>0</v>
      </c>
      <c r="AF54" s="216">
        <f>'申込書（ｸﾗﾌﾞ事務局用）'!H125</f>
        <v>0</v>
      </c>
      <c r="AG54" s="217">
        <f>'申込書（ｸﾗﾌﾞ事務局用）'!I125</f>
      </c>
    </row>
    <row r="55" spans="27:33" ht="19.5" customHeight="1">
      <c r="AA55" s="215">
        <f>'申込書（ｸﾗﾌﾞ事務局用）'!$K$117</f>
        <v>8</v>
      </c>
      <c r="AB55" s="216">
        <f>'申込書（ｸﾗﾌﾞ事務局用）'!$D$116</f>
        <v>0</v>
      </c>
      <c r="AC55" s="216">
        <f>'申込書（ｸﾗﾌﾞ事務局用）'!E126</f>
        <v>0</v>
      </c>
      <c r="AD55" s="216">
        <f>'申込書（ｸﾗﾌﾞ事務局用）'!F126</f>
        <v>0</v>
      </c>
      <c r="AE55" s="216">
        <f>'申込書（ｸﾗﾌﾞ事務局用）'!G126</f>
        <v>0</v>
      </c>
      <c r="AF55" s="216">
        <f>'申込書（ｸﾗﾌﾞ事務局用）'!H126</f>
        <v>0</v>
      </c>
      <c r="AG55" s="217">
        <f>'申込書（ｸﾗﾌﾞ事務局用）'!I126</f>
      </c>
    </row>
    <row r="56" spans="27:33" ht="19.5" customHeight="1">
      <c r="AA56" s="215">
        <f>'申込書（ｸﾗﾌﾞ事務局用）'!$K$117</f>
        <v>8</v>
      </c>
      <c r="AB56" s="216">
        <f>'申込書（ｸﾗﾌﾞ事務局用）'!$D$116</f>
        <v>0</v>
      </c>
      <c r="AC56" s="216">
        <f>'申込書（ｸﾗﾌﾞ事務局用）'!E128</f>
        <v>0</v>
      </c>
      <c r="AD56" s="216">
        <f>'申込書（ｸﾗﾌﾞ事務局用）'!F128</f>
        <v>0</v>
      </c>
      <c r="AE56" s="216">
        <f>'申込書（ｸﾗﾌﾞ事務局用）'!G128</f>
        <v>0</v>
      </c>
      <c r="AF56" s="216">
        <f>'申込書（ｸﾗﾌﾞ事務局用）'!H128</f>
        <v>0</v>
      </c>
      <c r="AG56" s="217">
        <f>'申込書（ｸﾗﾌﾞ事務局用）'!I128</f>
      </c>
    </row>
    <row r="57" spans="27:33" ht="19.5" customHeight="1">
      <c r="AA57" s="215">
        <f>'申込書（ｸﾗﾌﾞ事務局用）'!$K$117</f>
        <v>8</v>
      </c>
      <c r="AB57" s="216">
        <f>'申込書（ｸﾗﾌﾞ事務局用）'!$D$116</f>
        <v>0</v>
      </c>
      <c r="AC57" s="216">
        <f>'申込書（ｸﾗﾌﾞ事務局用）'!E129</f>
        <v>0</v>
      </c>
      <c r="AD57" s="216">
        <f>'申込書（ｸﾗﾌﾞ事務局用）'!F129</f>
        <v>0</v>
      </c>
      <c r="AE57" s="216">
        <f>'申込書（ｸﾗﾌﾞ事務局用）'!G129</f>
        <v>0</v>
      </c>
      <c r="AF57" s="216">
        <f>'申込書（ｸﾗﾌﾞ事務局用）'!H129</f>
        <v>0</v>
      </c>
      <c r="AG57" s="217">
        <f>'申込書（ｸﾗﾌﾞ事務局用）'!I129</f>
      </c>
    </row>
    <row r="58" spans="27:33" ht="19.5" customHeight="1">
      <c r="AA58" s="215">
        <f>'申込書（ｸﾗﾌﾞ事務局用）'!$K$132</f>
        <v>9</v>
      </c>
      <c r="AB58" s="216">
        <f>'申込書（ｸﾗﾌﾞ事務局用）'!$D$131</f>
        <v>0</v>
      </c>
      <c r="AC58" s="216">
        <f>'申込書（ｸﾗﾌﾞ事務局用）'!E137</f>
        <v>0</v>
      </c>
      <c r="AD58" s="216">
        <f>'申込書（ｸﾗﾌﾞ事務局用）'!F137</f>
        <v>0</v>
      </c>
      <c r="AE58" s="216">
        <f>'申込書（ｸﾗﾌﾞ事務局用）'!G137</f>
        <v>0</v>
      </c>
      <c r="AF58" s="216">
        <f>'申込書（ｸﾗﾌﾞ事務局用）'!H137</f>
        <v>0</v>
      </c>
      <c r="AG58" s="217">
        <f>'申込書（ｸﾗﾌﾞ事務局用）'!I137</f>
      </c>
    </row>
    <row r="59" spans="27:33" ht="19.5" customHeight="1">
      <c r="AA59" s="215">
        <f>'申込書（ｸﾗﾌﾞ事務局用）'!$K$132</f>
        <v>9</v>
      </c>
      <c r="AB59" s="216">
        <f>'申込書（ｸﾗﾌﾞ事務局用）'!$D$131</f>
        <v>0</v>
      </c>
      <c r="AC59" s="216">
        <f>'申込書（ｸﾗﾌﾞ事務局用）'!E138</f>
        <v>0</v>
      </c>
      <c r="AD59" s="216">
        <f>'申込書（ｸﾗﾌﾞ事務局用）'!F138</f>
        <v>0</v>
      </c>
      <c r="AE59" s="216">
        <f>'申込書（ｸﾗﾌﾞ事務局用）'!G138</f>
        <v>0</v>
      </c>
      <c r="AF59" s="216">
        <f>'申込書（ｸﾗﾌﾞ事務局用）'!H138</f>
        <v>0</v>
      </c>
      <c r="AG59" s="217">
        <f>'申込書（ｸﾗﾌﾞ事務局用）'!I138</f>
      </c>
    </row>
    <row r="60" spans="27:33" ht="19.5" customHeight="1">
      <c r="AA60" s="215">
        <f>'申込書（ｸﾗﾌﾞ事務局用）'!$K$132</f>
        <v>9</v>
      </c>
      <c r="AB60" s="216">
        <f>'申込書（ｸﾗﾌﾞ事務局用）'!$D$131</f>
        <v>0</v>
      </c>
      <c r="AC60" s="216">
        <f>'申込書（ｸﾗﾌﾞ事務局用）'!E139</f>
        <v>0</v>
      </c>
      <c r="AD60" s="216">
        <f>'申込書（ｸﾗﾌﾞ事務局用）'!F139</f>
        <v>0</v>
      </c>
      <c r="AE60" s="216">
        <f>'申込書（ｸﾗﾌﾞ事務局用）'!G139</f>
        <v>0</v>
      </c>
      <c r="AF60" s="216">
        <f>'申込書（ｸﾗﾌﾞ事務局用）'!H139</f>
        <v>0</v>
      </c>
      <c r="AG60" s="217">
        <f>'申込書（ｸﾗﾌﾞ事務局用）'!I139</f>
      </c>
    </row>
    <row r="61" spans="27:33" ht="19.5" customHeight="1">
      <c r="AA61" s="215">
        <f>'申込書（ｸﾗﾌﾞ事務局用）'!$K$132</f>
        <v>9</v>
      </c>
      <c r="AB61" s="216">
        <f>'申込書（ｸﾗﾌﾞ事務局用）'!$D$131</f>
        <v>0</v>
      </c>
      <c r="AC61" s="216">
        <f>'申込書（ｸﾗﾌﾞ事務局用）'!E140</f>
        <v>0</v>
      </c>
      <c r="AD61" s="216">
        <f>'申込書（ｸﾗﾌﾞ事務局用）'!F140</f>
        <v>0</v>
      </c>
      <c r="AE61" s="216">
        <f>'申込書（ｸﾗﾌﾞ事務局用）'!G140</f>
        <v>0</v>
      </c>
      <c r="AF61" s="216">
        <f>'申込書（ｸﾗﾌﾞ事務局用）'!H140</f>
        <v>0</v>
      </c>
      <c r="AG61" s="217">
        <f>'申込書（ｸﾗﾌﾞ事務局用）'!I140</f>
      </c>
    </row>
    <row r="62" spans="27:33" ht="19.5" customHeight="1">
      <c r="AA62" s="215">
        <f>'申込書（ｸﾗﾌﾞ事務局用）'!$K$132</f>
        <v>9</v>
      </c>
      <c r="AB62" s="216">
        <f>'申込書（ｸﾗﾌﾞ事務局用）'!$D$131</f>
        <v>0</v>
      </c>
      <c r="AC62" s="216">
        <f>'申込書（ｸﾗﾌﾞ事務局用）'!E141</f>
        <v>0</v>
      </c>
      <c r="AD62" s="216">
        <f>'申込書（ｸﾗﾌﾞ事務局用）'!F141</f>
        <v>0</v>
      </c>
      <c r="AE62" s="216">
        <f>'申込書（ｸﾗﾌﾞ事務局用）'!G141</f>
        <v>0</v>
      </c>
      <c r="AF62" s="216">
        <f>'申込書（ｸﾗﾌﾞ事務局用）'!H141</f>
        <v>0</v>
      </c>
      <c r="AG62" s="217">
        <f>'申込書（ｸﾗﾌﾞ事務局用）'!I141</f>
      </c>
    </row>
    <row r="63" spans="27:33" ht="19.5" customHeight="1">
      <c r="AA63" s="215">
        <f>'申込書（ｸﾗﾌﾞ事務局用）'!$K$132</f>
        <v>9</v>
      </c>
      <c r="AB63" s="216">
        <f>'申込書（ｸﾗﾌﾞ事務局用）'!$D$131</f>
        <v>0</v>
      </c>
      <c r="AC63" s="216">
        <f>'申込書（ｸﾗﾌﾞ事務局用）'!E143</f>
        <v>0</v>
      </c>
      <c r="AD63" s="216">
        <f>'申込書（ｸﾗﾌﾞ事務局用）'!F143</f>
        <v>0</v>
      </c>
      <c r="AE63" s="216">
        <f>'申込書（ｸﾗﾌﾞ事務局用）'!G143</f>
        <v>0</v>
      </c>
      <c r="AF63" s="216">
        <f>'申込書（ｸﾗﾌﾞ事務局用）'!H143</f>
        <v>0</v>
      </c>
      <c r="AG63" s="217">
        <f>'申込書（ｸﾗﾌﾞ事務局用）'!I143</f>
      </c>
    </row>
    <row r="64" spans="27:33" ht="19.5" customHeight="1">
      <c r="AA64" s="215">
        <f>'申込書（ｸﾗﾌﾞ事務局用）'!$K$132</f>
        <v>9</v>
      </c>
      <c r="AB64" s="216">
        <f>'申込書（ｸﾗﾌﾞ事務局用）'!$D$131</f>
        <v>0</v>
      </c>
      <c r="AC64" s="216">
        <f>'申込書（ｸﾗﾌﾞ事務局用）'!E144</f>
        <v>0</v>
      </c>
      <c r="AD64" s="216">
        <f>'申込書（ｸﾗﾌﾞ事務局用）'!F144</f>
        <v>0</v>
      </c>
      <c r="AE64" s="216">
        <f>'申込書（ｸﾗﾌﾞ事務局用）'!G144</f>
        <v>0</v>
      </c>
      <c r="AF64" s="216">
        <f>'申込書（ｸﾗﾌﾞ事務局用）'!H144</f>
        <v>0</v>
      </c>
      <c r="AG64" s="217">
        <f>'申込書（ｸﾗﾌﾞ事務局用）'!I144</f>
      </c>
    </row>
    <row r="65" spans="27:33" ht="19.5" customHeight="1">
      <c r="AA65" s="215">
        <f>'申込書（ｸﾗﾌﾞ事務局用）'!$K$147</f>
        <v>10</v>
      </c>
      <c r="AB65" s="216">
        <f>'申込書（ｸﾗﾌﾞ事務局用）'!$D$146</f>
        <v>0</v>
      </c>
      <c r="AC65" s="216">
        <f>'申込書（ｸﾗﾌﾞ事務局用）'!E152</f>
        <v>0</v>
      </c>
      <c r="AD65" s="216">
        <f>'申込書（ｸﾗﾌﾞ事務局用）'!F152</f>
        <v>0</v>
      </c>
      <c r="AE65" s="216">
        <f>'申込書（ｸﾗﾌﾞ事務局用）'!G152</f>
        <v>0</v>
      </c>
      <c r="AF65" s="216">
        <f>'申込書（ｸﾗﾌﾞ事務局用）'!H152</f>
        <v>0</v>
      </c>
      <c r="AG65" s="217">
        <f>'申込書（ｸﾗﾌﾞ事務局用）'!I152</f>
      </c>
    </row>
    <row r="66" spans="27:33" ht="19.5" customHeight="1">
      <c r="AA66" s="215">
        <f>'申込書（ｸﾗﾌﾞ事務局用）'!$K$147</f>
        <v>10</v>
      </c>
      <c r="AB66" s="216">
        <f>'申込書（ｸﾗﾌﾞ事務局用）'!$D$146</f>
        <v>0</v>
      </c>
      <c r="AC66" s="216">
        <f>'申込書（ｸﾗﾌﾞ事務局用）'!E153</f>
        <v>0</v>
      </c>
      <c r="AD66" s="216">
        <f>'申込書（ｸﾗﾌﾞ事務局用）'!F153</f>
        <v>0</v>
      </c>
      <c r="AE66" s="216">
        <f>'申込書（ｸﾗﾌﾞ事務局用）'!G153</f>
        <v>0</v>
      </c>
      <c r="AF66" s="216">
        <f>'申込書（ｸﾗﾌﾞ事務局用）'!H153</f>
        <v>0</v>
      </c>
      <c r="AG66" s="217">
        <f>'申込書（ｸﾗﾌﾞ事務局用）'!I153</f>
      </c>
    </row>
    <row r="67" spans="27:33" ht="19.5" customHeight="1">
      <c r="AA67" s="215">
        <f>'申込書（ｸﾗﾌﾞ事務局用）'!$K$147</f>
        <v>10</v>
      </c>
      <c r="AB67" s="216">
        <f>'申込書（ｸﾗﾌﾞ事務局用）'!$D$146</f>
        <v>0</v>
      </c>
      <c r="AC67" s="216">
        <f>'申込書（ｸﾗﾌﾞ事務局用）'!E154</f>
        <v>0</v>
      </c>
      <c r="AD67" s="216">
        <f>'申込書（ｸﾗﾌﾞ事務局用）'!F154</f>
        <v>0</v>
      </c>
      <c r="AE67" s="216">
        <f>'申込書（ｸﾗﾌﾞ事務局用）'!G154</f>
        <v>0</v>
      </c>
      <c r="AF67" s="216">
        <f>'申込書（ｸﾗﾌﾞ事務局用）'!H154</f>
        <v>0</v>
      </c>
      <c r="AG67" s="217">
        <f>'申込書（ｸﾗﾌﾞ事務局用）'!I154</f>
      </c>
    </row>
    <row r="68" spans="27:33" ht="19.5" customHeight="1">
      <c r="AA68" s="215">
        <f>'申込書（ｸﾗﾌﾞ事務局用）'!$K$147</f>
        <v>10</v>
      </c>
      <c r="AB68" s="216">
        <f>'申込書（ｸﾗﾌﾞ事務局用）'!$D$146</f>
        <v>0</v>
      </c>
      <c r="AC68" s="216">
        <f>'申込書（ｸﾗﾌﾞ事務局用）'!E155</f>
        <v>0</v>
      </c>
      <c r="AD68" s="216">
        <f>'申込書（ｸﾗﾌﾞ事務局用）'!F155</f>
        <v>0</v>
      </c>
      <c r="AE68" s="216">
        <f>'申込書（ｸﾗﾌﾞ事務局用）'!G155</f>
        <v>0</v>
      </c>
      <c r="AF68" s="216">
        <f>'申込書（ｸﾗﾌﾞ事務局用）'!H155</f>
        <v>0</v>
      </c>
      <c r="AG68" s="217">
        <f>'申込書（ｸﾗﾌﾞ事務局用）'!I155</f>
      </c>
    </row>
    <row r="69" spans="27:33" ht="19.5" customHeight="1">
      <c r="AA69" s="215">
        <f>'申込書（ｸﾗﾌﾞ事務局用）'!$K$147</f>
        <v>10</v>
      </c>
      <c r="AB69" s="216">
        <f>'申込書（ｸﾗﾌﾞ事務局用）'!$D$146</f>
        <v>0</v>
      </c>
      <c r="AC69" s="216">
        <f>'申込書（ｸﾗﾌﾞ事務局用）'!E156</f>
        <v>0</v>
      </c>
      <c r="AD69" s="216">
        <f>'申込書（ｸﾗﾌﾞ事務局用）'!F156</f>
        <v>0</v>
      </c>
      <c r="AE69" s="216">
        <f>'申込書（ｸﾗﾌﾞ事務局用）'!G156</f>
        <v>0</v>
      </c>
      <c r="AF69" s="216">
        <f>'申込書（ｸﾗﾌﾞ事務局用）'!H156</f>
        <v>0</v>
      </c>
      <c r="AG69" s="217">
        <f>'申込書（ｸﾗﾌﾞ事務局用）'!I156</f>
      </c>
    </row>
    <row r="70" spans="27:33" ht="19.5" customHeight="1">
      <c r="AA70" s="215">
        <f>'申込書（ｸﾗﾌﾞ事務局用）'!$K$147</f>
        <v>10</v>
      </c>
      <c r="AB70" s="216">
        <f>'申込書（ｸﾗﾌﾞ事務局用）'!$D$146</f>
        <v>0</v>
      </c>
      <c r="AC70" s="216">
        <f>'申込書（ｸﾗﾌﾞ事務局用）'!E158</f>
        <v>0</v>
      </c>
      <c r="AD70" s="216">
        <f>'申込書（ｸﾗﾌﾞ事務局用）'!F158</f>
        <v>0</v>
      </c>
      <c r="AE70" s="216">
        <f>'申込書（ｸﾗﾌﾞ事務局用）'!G158</f>
        <v>0</v>
      </c>
      <c r="AF70" s="216">
        <f>'申込書（ｸﾗﾌﾞ事務局用）'!H158</f>
        <v>0</v>
      </c>
      <c r="AG70" s="217">
        <f>'申込書（ｸﾗﾌﾞ事務局用）'!I158</f>
      </c>
    </row>
    <row r="71" spans="27:33" ht="19.5" customHeight="1">
      <c r="AA71" s="215">
        <f>'申込書（ｸﾗﾌﾞ事務局用）'!$K$147</f>
        <v>10</v>
      </c>
      <c r="AB71" s="216">
        <f>'申込書（ｸﾗﾌﾞ事務局用）'!$D$146</f>
        <v>0</v>
      </c>
      <c r="AC71" s="216">
        <f>'申込書（ｸﾗﾌﾞ事務局用）'!E159</f>
        <v>0</v>
      </c>
      <c r="AD71" s="216">
        <f>'申込書（ｸﾗﾌﾞ事務局用）'!F159</f>
        <v>0</v>
      </c>
      <c r="AE71" s="216">
        <f>'申込書（ｸﾗﾌﾞ事務局用）'!G159</f>
        <v>0</v>
      </c>
      <c r="AF71" s="216">
        <f>'申込書（ｸﾗﾌﾞ事務局用）'!H159</f>
        <v>0</v>
      </c>
      <c r="AG71" s="217">
        <f>'申込書（ｸﾗﾌﾞ事務局用）'!I159</f>
      </c>
    </row>
    <row r="72" ht="19.5" customHeight="1">
      <c r="AG72" s="1"/>
    </row>
    <row r="73" ht="19.5" customHeight="1">
      <c r="AG73" s="1"/>
    </row>
    <row r="74" ht="19.5" customHeight="1">
      <c r="AG74" s="1"/>
    </row>
    <row r="75" ht="19.5" customHeight="1">
      <c r="AG75" s="1"/>
    </row>
    <row r="76" ht="19.5" customHeight="1">
      <c r="AG76" s="1"/>
    </row>
    <row r="77" ht="19.5" customHeight="1">
      <c r="AG77" s="1"/>
    </row>
    <row r="78" ht="19.5" customHeight="1">
      <c r="AG78" s="1"/>
    </row>
    <row r="79" ht="19.5" customHeight="1">
      <c r="AG79" s="1"/>
    </row>
    <row r="80" ht="19.5" customHeight="1">
      <c r="AG80" s="1"/>
    </row>
    <row r="81" ht="19.5" customHeight="1">
      <c r="AG81" s="1"/>
    </row>
    <row r="82" ht="19.5" customHeight="1">
      <c r="AG82" s="1"/>
    </row>
    <row r="83" ht="19.5" customHeight="1">
      <c r="AG83" s="1"/>
    </row>
    <row r="84" ht="19.5" customHeight="1">
      <c r="AG84" s="1"/>
    </row>
    <row r="85" ht="19.5" customHeight="1">
      <c r="AG85" s="1"/>
    </row>
    <row r="86" ht="19.5" customHeight="1">
      <c r="AG86" s="1"/>
    </row>
    <row r="87" ht="19.5" customHeight="1">
      <c r="AG87" s="1"/>
    </row>
    <row r="88" ht="19.5" customHeight="1">
      <c r="AG88" s="1"/>
    </row>
    <row r="89" ht="19.5" customHeight="1">
      <c r="AG89" s="1"/>
    </row>
    <row r="90" ht="19.5" customHeight="1">
      <c r="AG90" s="1"/>
    </row>
    <row r="91" ht="19.5" customHeight="1">
      <c r="AG91" s="1"/>
    </row>
    <row r="92" ht="19.5" customHeight="1">
      <c r="AG92" s="1"/>
    </row>
    <row r="93" ht="19.5" customHeight="1">
      <c r="AG93" s="1"/>
    </row>
    <row r="94" ht="19.5" customHeight="1">
      <c r="AG94" s="1"/>
    </row>
    <row r="95" ht="19.5" customHeight="1">
      <c r="AG95" s="1"/>
    </row>
    <row r="96" ht="19.5" customHeight="1">
      <c r="AG96" s="1"/>
    </row>
    <row r="97" ht="19.5" customHeight="1">
      <c r="AG97" s="1"/>
    </row>
    <row r="98" ht="19.5" customHeight="1">
      <c r="AG98" s="1"/>
    </row>
    <row r="99" ht="19.5" customHeight="1">
      <c r="AG99" s="1"/>
    </row>
    <row r="100" ht="19.5" customHeight="1">
      <c r="AG100" s="1"/>
    </row>
    <row r="101" ht="19.5" customHeight="1">
      <c r="AG101" s="1"/>
    </row>
    <row r="102" ht="19.5" customHeight="1">
      <c r="AG102" s="1"/>
    </row>
    <row r="103" ht="19.5" customHeight="1">
      <c r="AG103" s="1"/>
    </row>
    <row r="104" ht="19.5" customHeight="1">
      <c r="AG104" s="1"/>
    </row>
    <row r="105" ht="19.5" customHeight="1">
      <c r="AG105" s="1"/>
    </row>
    <row r="106" ht="19.5" customHeight="1">
      <c r="AG106" s="1"/>
    </row>
    <row r="107" ht="19.5" customHeight="1">
      <c r="AG107" s="1"/>
    </row>
    <row r="108" ht="19.5" customHeight="1">
      <c r="AG108" s="1"/>
    </row>
    <row r="109" ht="19.5" customHeight="1">
      <c r="AG109" s="1"/>
    </row>
    <row r="110" ht="19.5" customHeight="1">
      <c r="AG110" s="1"/>
    </row>
    <row r="111" ht="19.5" customHeight="1">
      <c r="AG111" s="1"/>
    </row>
    <row r="112" ht="19.5" customHeight="1">
      <c r="AG112" s="1"/>
    </row>
    <row r="113" ht="19.5" customHeight="1">
      <c r="AG113" s="1"/>
    </row>
    <row r="114" ht="19.5" customHeight="1">
      <c r="AG114" s="1"/>
    </row>
    <row r="115" ht="19.5" customHeight="1">
      <c r="AG115" s="1"/>
    </row>
    <row r="116" ht="19.5" customHeight="1">
      <c r="AG116" s="1"/>
    </row>
    <row r="117" ht="19.5" customHeight="1">
      <c r="AG117" s="1"/>
    </row>
    <row r="118" ht="19.5" customHeight="1">
      <c r="AG118" s="1"/>
    </row>
    <row r="119" ht="19.5" customHeight="1">
      <c r="AG119" s="1"/>
    </row>
    <row r="120" ht="19.5" customHeight="1">
      <c r="AG120" s="1"/>
    </row>
    <row r="121" ht="19.5" customHeight="1">
      <c r="AG121" s="1"/>
    </row>
    <row r="122" ht="19.5" customHeight="1">
      <c r="AG122" s="1"/>
    </row>
    <row r="123" ht="19.5" customHeight="1">
      <c r="AG123" s="1"/>
    </row>
    <row r="124" ht="19.5" customHeight="1">
      <c r="AG124" s="1"/>
    </row>
    <row r="125" ht="19.5" customHeight="1">
      <c r="AG125" s="1"/>
    </row>
    <row r="126" ht="19.5" customHeight="1">
      <c r="AG126" s="1"/>
    </row>
    <row r="127" ht="19.5" customHeight="1">
      <c r="AG127" s="1"/>
    </row>
    <row r="128" ht="19.5" customHeight="1">
      <c r="AG128" s="1"/>
    </row>
    <row r="129" ht="19.5" customHeight="1">
      <c r="AG129" s="1"/>
    </row>
    <row r="130" ht="19.5" customHeight="1">
      <c r="AG130" s="1"/>
    </row>
    <row r="131" ht="19.5" customHeight="1">
      <c r="AG131" s="1"/>
    </row>
    <row r="132" ht="19.5" customHeight="1">
      <c r="AG132" s="1"/>
    </row>
    <row r="133" ht="19.5" customHeight="1">
      <c r="AG133" s="1"/>
    </row>
    <row r="134" ht="19.5" customHeight="1">
      <c r="AG134" s="1"/>
    </row>
    <row r="135" ht="19.5" customHeight="1">
      <c r="AG135" s="1"/>
    </row>
    <row r="136" ht="19.5" customHeight="1">
      <c r="AG136" s="1"/>
    </row>
    <row r="137" ht="19.5" customHeight="1">
      <c r="AG137" s="1"/>
    </row>
    <row r="138" ht="19.5" customHeight="1">
      <c r="AG138" s="1"/>
    </row>
    <row r="139" ht="19.5" customHeight="1">
      <c r="AG139" s="1"/>
    </row>
    <row r="140" ht="19.5" customHeight="1">
      <c r="AG140" s="1"/>
    </row>
    <row r="141" ht="19.5" customHeight="1">
      <c r="AG141" s="1"/>
    </row>
    <row r="142" ht="19.5" customHeight="1">
      <c r="AG142" s="1"/>
    </row>
    <row r="143" ht="19.5" customHeight="1">
      <c r="AG143" s="1"/>
    </row>
    <row r="144" ht="19.5" customHeight="1">
      <c r="AG144" s="1"/>
    </row>
    <row r="145" ht="19.5" customHeight="1">
      <c r="AG145" s="1"/>
    </row>
    <row r="146" ht="19.5" customHeight="1">
      <c r="AG146" s="1"/>
    </row>
    <row r="147" ht="19.5" customHeight="1">
      <c r="AG147" s="1"/>
    </row>
    <row r="148" ht="19.5" customHeight="1">
      <c r="AG148" s="1"/>
    </row>
    <row r="149" ht="19.5" customHeight="1">
      <c r="AG149" s="1"/>
    </row>
    <row r="150" ht="19.5" customHeight="1">
      <c r="AG150" s="1"/>
    </row>
    <row r="151" ht="19.5" customHeight="1">
      <c r="AG151" s="1"/>
    </row>
    <row r="152" ht="19.5" customHeight="1">
      <c r="AG152" s="1"/>
    </row>
    <row r="153" ht="19.5" customHeight="1">
      <c r="AG153" s="1"/>
    </row>
    <row r="154" ht="19.5" customHeight="1">
      <c r="AG154" s="1"/>
    </row>
    <row r="155" ht="19.5" customHeight="1">
      <c r="AG155" s="1"/>
    </row>
    <row r="156" ht="19.5" customHeight="1">
      <c r="AG156" s="1"/>
    </row>
    <row r="157" ht="19.5" customHeight="1">
      <c r="AG157" s="1"/>
    </row>
    <row r="158" ht="19.5" customHeight="1">
      <c r="AG158" s="1"/>
    </row>
    <row r="159" ht="19.5" customHeight="1">
      <c r="AG159" s="1"/>
    </row>
    <row r="160" ht="19.5" customHeight="1">
      <c r="AG160" s="1"/>
    </row>
    <row r="161" ht="19.5" customHeight="1">
      <c r="AG161" s="1"/>
    </row>
    <row r="162" ht="19.5" customHeight="1">
      <c r="AG162" s="1"/>
    </row>
    <row r="163" ht="19.5" customHeight="1">
      <c r="AG163" s="1"/>
    </row>
    <row r="164" ht="19.5" customHeight="1">
      <c r="AG164" s="1"/>
    </row>
    <row r="165" ht="19.5" customHeight="1">
      <c r="AG165" s="1"/>
    </row>
    <row r="166" ht="19.5" customHeight="1">
      <c r="AG166" s="1"/>
    </row>
    <row r="167" ht="19.5" customHeight="1">
      <c r="AG167" s="1"/>
    </row>
    <row r="168" ht="19.5" customHeight="1">
      <c r="AG168" s="1"/>
    </row>
    <row r="169" ht="19.5" customHeight="1">
      <c r="AG169" s="1"/>
    </row>
    <row r="170" ht="19.5" customHeight="1">
      <c r="AG170" s="1"/>
    </row>
    <row r="171" ht="19.5" customHeight="1">
      <c r="AG171" s="1"/>
    </row>
    <row r="172" ht="19.5" customHeight="1">
      <c r="AG172" s="1"/>
    </row>
    <row r="173" ht="19.5" customHeight="1">
      <c r="AG173" s="1"/>
    </row>
    <row r="174" ht="19.5" customHeight="1">
      <c r="AG174" s="1"/>
    </row>
    <row r="175" ht="19.5" customHeight="1">
      <c r="AG175" s="1"/>
    </row>
    <row r="176" ht="19.5" customHeight="1">
      <c r="AG176" s="1"/>
    </row>
    <row r="177" ht="19.5" customHeight="1">
      <c r="AG177" s="1"/>
    </row>
    <row r="178" ht="19.5" customHeight="1">
      <c r="AG178" s="1"/>
    </row>
    <row r="179" ht="19.5" customHeight="1">
      <c r="AG179" s="1"/>
    </row>
    <row r="180" ht="19.5" customHeight="1">
      <c r="AG180" s="1"/>
    </row>
    <row r="181" ht="19.5" customHeight="1">
      <c r="AG181" s="1"/>
    </row>
    <row r="182" ht="14.25" customHeight="1">
      <c r="AG182" s="1"/>
    </row>
    <row r="183" ht="14.25" customHeight="1">
      <c r="AG183" s="1"/>
    </row>
    <row r="184" ht="14.25" customHeight="1">
      <c r="AG184" s="1"/>
    </row>
    <row r="185" ht="14.25" customHeight="1">
      <c r="AG185" s="1"/>
    </row>
    <row r="186" ht="14.25" customHeight="1">
      <c r="AG186" s="1"/>
    </row>
    <row r="187" ht="14.25" customHeight="1">
      <c r="AG187" s="1"/>
    </row>
    <row r="188" ht="14.25" customHeight="1">
      <c r="AG188" s="1"/>
    </row>
    <row r="189" ht="14.25" customHeight="1">
      <c r="AG189" s="1"/>
    </row>
    <row r="190" ht="14.25" customHeight="1">
      <c r="AG190" s="1"/>
    </row>
    <row r="191" ht="14.25" customHeight="1">
      <c r="AG191" s="1"/>
    </row>
    <row r="192" ht="14.25" customHeight="1">
      <c r="AG192" s="1"/>
    </row>
    <row r="193" ht="14.25" customHeight="1">
      <c r="AG193" s="1"/>
    </row>
    <row r="194" ht="14.25" customHeight="1">
      <c r="AG194" s="1"/>
    </row>
    <row r="195" ht="14.25" customHeight="1">
      <c r="AG195" s="1"/>
    </row>
    <row r="196" ht="14.25" customHeight="1">
      <c r="AG196" s="1"/>
    </row>
    <row r="197" ht="14.25" customHeight="1">
      <c r="AG197" s="1"/>
    </row>
    <row r="198" ht="14.25" customHeight="1">
      <c r="AG198" s="1"/>
    </row>
    <row r="199" ht="14.25" customHeight="1">
      <c r="AG199" s="1"/>
    </row>
    <row r="200" ht="14.25" customHeight="1">
      <c r="AG200" s="1"/>
    </row>
    <row r="201" ht="14.25" customHeight="1">
      <c r="AG201" s="1"/>
    </row>
    <row r="202" ht="14.25" customHeight="1">
      <c r="AG202" s="1"/>
    </row>
    <row r="203" ht="14.25" customHeight="1">
      <c r="AG203" s="1"/>
    </row>
    <row r="204" ht="14.25" customHeight="1">
      <c r="AG204" s="1"/>
    </row>
    <row r="205" ht="14.25" customHeight="1">
      <c r="AG205" s="1"/>
    </row>
    <row r="206" ht="14.25" customHeight="1">
      <c r="AG206" s="1"/>
    </row>
    <row r="207" ht="14.25" customHeight="1">
      <c r="AG207" s="1"/>
    </row>
    <row r="208" ht="14.25" customHeight="1">
      <c r="AG208" s="1"/>
    </row>
    <row r="209" ht="14.25" customHeight="1">
      <c r="AG209" s="1"/>
    </row>
    <row r="210" ht="14.25" customHeight="1">
      <c r="AG210" s="1"/>
    </row>
    <row r="211" ht="14.25" customHeight="1">
      <c r="AG211" s="1"/>
    </row>
    <row r="212" ht="14.25" customHeight="1">
      <c r="AG212" s="1"/>
    </row>
    <row r="213" ht="14.25" customHeight="1">
      <c r="AG213" s="1"/>
    </row>
    <row r="214" ht="14.25" customHeight="1">
      <c r="AG214" s="1"/>
    </row>
    <row r="215" ht="14.25" customHeight="1">
      <c r="AG215" s="1"/>
    </row>
    <row r="216" ht="14.25" customHeight="1">
      <c r="AG216" s="1"/>
    </row>
    <row r="217" ht="14.25" customHeight="1">
      <c r="AG217" s="1"/>
    </row>
    <row r="218" ht="14.25" customHeight="1">
      <c r="AG218" s="1"/>
    </row>
    <row r="219" ht="14.25" customHeight="1">
      <c r="AG219" s="1"/>
    </row>
    <row r="220" ht="14.25" customHeight="1">
      <c r="AG220" s="1"/>
    </row>
    <row r="221" ht="14.25" customHeight="1">
      <c r="AG221" s="1"/>
    </row>
    <row r="222" ht="14.25" customHeight="1">
      <c r="AG222" s="1"/>
    </row>
    <row r="223" ht="14.25" customHeight="1">
      <c r="AG223" s="1"/>
    </row>
    <row r="224" ht="14.25" customHeight="1">
      <c r="AG224" s="1"/>
    </row>
    <row r="225" ht="14.25" customHeight="1">
      <c r="AG225" s="1"/>
    </row>
    <row r="226" ht="14.25" customHeight="1">
      <c r="AG226" s="1"/>
    </row>
    <row r="227" ht="14.25" customHeight="1">
      <c r="AG227" s="1"/>
    </row>
    <row r="228" ht="14.25" customHeight="1">
      <c r="AG228" s="1"/>
    </row>
    <row r="229" ht="14.25" customHeight="1">
      <c r="AG229" s="1"/>
    </row>
    <row r="230" ht="14.25" customHeight="1">
      <c r="AG230" s="1"/>
    </row>
    <row r="231" ht="14.25" customHeight="1">
      <c r="AG231" s="1"/>
    </row>
    <row r="232" ht="14.25" customHeight="1">
      <c r="AG232" s="1"/>
    </row>
    <row r="233" ht="14.25" customHeight="1">
      <c r="AG233" s="1"/>
    </row>
    <row r="234" ht="14.25" customHeight="1">
      <c r="AG234" s="1"/>
    </row>
    <row r="235" ht="14.25" customHeight="1">
      <c r="AG235" s="1"/>
    </row>
    <row r="236" ht="14.25" customHeight="1">
      <c r="AG236" s="1"/>
    </row>
    <row r="237" ht="14.25" customHeight="1">
      <c r="AG237" s="1"/>
    </row>
    <row r="238" ht="14.25" customHeight="1">
      <c r="AG238" s="1"/>
    </row>
    <row r="239" ht="14.25" customHeight="1">
      <c r="AG239" s="1"/>
    </row>
    <row r="240" ht="14.25" customHeight="1">
      <c r="AG240" s="1"/>
    </row>
    <row r="241" ht="14.25" customHeight="1">
      <c r="AG241" s="1"/>
    </row>
    <row r="242" ht="14.25" customHeight="1">
      <c r="AG242" s="1"/>
    </row>
    <row r="243" ht="14.25" customHeight="1">
      <c r="AG243" s="1"/>
    </row>
    <row r="244" ht="14.25" customHeight="1">
      <c r="AG244" s="1"/>
    </row>
    <row r="245" ht="14.25" customHeight="1">
      <c r="AG245" s="1"/>
    </row>
    <row r="246" ht="14.25" customHeight="1">
      <c r="AG246" s="1"/>
    </row>
    <row r="247" ht="14.25" customHeight="1">
      <c r="AG247" s="1"/>
    </row>
    <row r="248" ht="14.25" customHeight="1">
      <c r="AG248" s="1"/>
    </row>
    <row r="249" ht="14.25" customHeight="1">
      <c r="AG249" s="1"/>
    </row>
    <row r="250" ht="14.25" customHeight="1">
      <c r="AG250" s="1"/>
    </row>
    <row r="251" ht="14.25" customHeight="1">
      <c r="AG251" s="1"/>
    </row>
    <row r="252" ht="14.25" customHeight="1">
      <c r="AG252" s="1"/>
    </row>
    <row r="253" ht="14.25" customHeight="1">
      <c r="AG253" s="1"/>
    </row>
    <row r="254" ht="14.25" customHeight="1">
      <c r="AG254" s="1"/>
    </row>
    <row r="255" ht="14.25" customHeight="1">
      <c r="AG255" s="1"/>
    </row>
    <row r="256" ht="14.25" customHeight="1">
      <c r="AG256" s="1"/>
    </row>
    <row r="257" ht="14.25" customHeight="1">
      <c r="AG257" s="1"/>
    </row>
    <row r="258" ht="14.25" customHeight="1">
      <c r="AG258" s="1"/>
    </row>
    <row r="259" ht="14.25" customHeight="1">
      <c r="AG259" s="1"/>
    </row>
    <row r="260" ht="14.25" customHeight="1">
      <c r="AG260" s="1"/>
    </row>
    <row r="261" ht="14.25" customHeight="1">
      <c r="AG261" s="1"/>
    </row>
    <row r="262" ht="14.25" customHeight="1">
      <c r="AG262" s="1"/>
    </row>
    <row r="263" ht="14.25" customHeight="1">
      <c r="AG263" s="1"/>
    </row>
    <row r="264" ht="14.25" customHeight="1">
      <c r="AG264" s="1"/>
    </row>
    <row r="265" ht="14.25" customHeight="1">
      <c r="AG265" s="1"/>
    </row>
    <row r="266" ht="14.25" customHeight="1">
      <c r="AG266" s="1"/>
    </row>
    <row r="267" ht="14.25" customHeight="1">
      <c r="AG267" s="1"/>
    </row>
    <row r="268" ht="14.25" customHeight="1">
      <c r="AG268" s="1"/>
    </row>
    <row r="269" ht="14.25" customHeight="1">
      <c r="AG269" s="1"/>
    </row>
    <row r="270" ht="14.25" customHeight="1">
      <c r="AG270" s="1"/>
    </row>
    <row r="271" ht="14.25" customHeight="1">
      <c r="AG271" s="1"/>
    </row>
    <row r="272" ht="14.25" customHeight="1">
      <c r="AG272" s="1"/>
    </row>
    <row r="273" ht="14.25" customHeight="1">
      <c r="AG273" s="1"/>
    </row>
    <row r="274" ht="14.25" customHeight="1">
      <c r="AG274" s="1"/>
    </row>
    <row r="275" ht="14.25" customHeight="1">
      <c r="AG275" s="1"/>
    </row>
    <row r="276" ht="14.25" customHeight="1">
      <c r="AG276" s="1"/>
    </row>
    <row r="277" ht="14.25" customHeight="1">
      <c r="AG277" s="1"/>
    </row>
    <row r="278" ht="14.25" customHeight="1">
      <c r="AG278" s="1"/>
    </row>
    <row r="279" ht="14.25" customHeight="1">
      <c r="AG279" s="1"/>
    </row>
    <row r="280" ht="14.25" customHeight="1">
      <c r="AG280" s="1"/>
    </row>
    <row r="281" ht="14.25" customHeight="1">
      <c r="AG281" s="1"/>
    </row>
    <row r="282" ht="14.25" customHeight="1">
      <c r="AG282" s="1"/>
    </row>
    <row r="283" ht="14.25" customHeight="1">
      <c r="AG283" s="1"/>
    </row>
    <row r="284" ht="14.25" customHeight="1">
      <c r="AG284" s="1"/>
    </row>
  </sheetData>
  <sheetProtection/>
  <mergeCells count="1">
    <mergeCell ref="B25:F25"/>
  </mergeCells>
  <dataValidations count="2">
    <dataValidation allowBlank="1" showInputMessage="1" showErrorMessage="1" imeMode="off" sqref="G26:G35 J26:J35"/>
    <dataValidation allowBlank="1" showErrorMessage="1" promptTitle="リストから選択" prompt="▼をクリックして&#10;リストから選んでください&#10;" imeMode="hiragana" sqref="C3:C4"/>
  </dataValidations>
  <hyperlinks>
    <hyperlink ref="N34:O34" location="印刷指定!A1" display="印刷指定画面へ"/>
    <hyperlink ref="N1" location="'申込書_2（入力用）'!A1" display="申込書（直接入力用）へ"/>
    <hyperlink ref="N1:T1" location="'申込書_2（入力用）'!A1" display="申込書（直接入力用）へ"/>
    <hyperlink ref="N1:U1" location="'申込書_2（事務局用）'!A1" display="申込書（直接入力用）へ"/>
    <hyperlink ref="N1:V1" location="'申込書（ｸﾗﾌﾞ事務局用）'!H7" display="申込書（直接入力用）へ"/>
    <hyperlink ref="N1:P1" location="'申込書（ｸﾗﾌﾞ事務局用）'!A10" display="申込書（直接入力用）へ"/>
    <hyperlink ref="N25" location="'申込書_2（入力用）'!A1" display="申込書（直接入力用）へ"/>
    <hyperlink ref="N21:P21" location="'申込書（ｸﾗﾌﾞ事務局用）'!A10" display="申込書（直接入力用）へ"/>
    <hyperlink ref="N25:P25" location="'申込書（ｸﾗﾌﾞ事務局用）'!A10" display="申込書（直接入力用）へ"/>
    <hyperlink ref="N3" location="印刷指定!A1" display="印刷指定画面へ"/>
  </hyperlinks>
  <printOptions/>
  <pageMargins left="0.5118110236220472" right="0.7480314960629921" top="0.8267716535433072" bottom="0.8661417322834646" header="0.5118110236220472" footer="0.5118110236220472"/>
  <pageSetup horizontalDpi="600" verticalDpi="600" orientation="portrait" paperSize="9" scale="79" r:id="rId2"/>
  <headerFooter alignWithMargins="0">
    <oddFooter>&amp;R&amp;12&amp;D&amp;T</oddFooter>
  </headerFooter>
  <legacyDrawing r:id="rId1"/>
</worksheet>
</file>

<file path=xl/worksheets/sheet3.xml><?xml version="1.0" encoding="utf-8"?>
<worksheet xmlns="http://schemas.openxmlformats.org/spreadsheetml/2006/main" xmlns:r="http://schemas.openxmlformats.org/officeDocument/2006/relationships">
  <sheetPr codeName="Sheet5"/>
  <dimension ref="A1:T68"/>
  <sheetViews>
    <sheetView showGridLines="0" showRowColHeaders="0" zoomScalePageLayoutView="0" workbookViewId="0" topLeftCell="A1">
      <selection activeCell="E24" sqref="E24"/>
    </sheetView>
  </sheetViews>
  <sheetFormatPr defaultColWidth="8.796875" defaultRowHeight="14.25"/>
  <cols>
    <col min="3" max="3" width="4.59765625" style="0" customWidth="1"/>
    <col min="8" max="8" width="10.69921875" style="0" customWidth="1"/>
  </cols>
  <sheetData>
    <row r="1" spans="1:20" ht="14.25" thickBot="1">
      <c r="A1" s="23" t="str">
        <f>'申込書（ｸﾗﾌﾞ事務局用）'!$A$2</f>
        <v>第52回福井県秋季クラブ対抗バドミントン大会 参加申込書</v>
      </c>
      <c r="B1" s="23"/>
      <c r="C1" s="23"/>
      <c r="D1" s="23"/>
      <c r="E1" s="23"/>
      <c r="F1" s="23"/>
      <c r="G1" s="23"/>
      <c r="H1" s="23"/>
      <c r="I1" s="23"/>
      <c r="J1" s="23"/>
      <c r="K1" s="23"/>
      <c r="L1" s="23"/>
      <c r="M1" s="23"/>
      <c r="N1" s="23"/>
      <c r="O1" s="23"/>
      <c r="P1" s="23"/>
      <c r="Q1" s="23"/>
      <c r="R1" s="23"/>
      <c r="S1" s="23"/>
      <c r="T1" s="23"/>
    </row>
    <row r="2" spans="1:20" ht="40.5" customHeight="1" thickBot="1" thickTop="1">
      <c r="A2" s="23"/>
      <c r="B2" s="23"/>
      <c r="C2" s="23"/>
      <c r="D2" s="397" t="s">
        <v>27</v>
      </c>
      <c r="E2" s="398"/>
      <c r="F2" s="398"/>
      <c r="G2" s="399"/>
      <c r="H2" s="23"/>
      <c r="I2" s="23"/>
      <c r="J2" s="23"/>
      <c r="K2" s="23"/>
      <c r="L2" s="23"/>
      <c r="M2" s="23"/>
      <c r="N2" s="23"/>
      <c r="O2" s="23"/>
      <c r="P2" s="23"/>
      <c r="Q2" s="23"/>
      <c r="R2" s="23"/>
      <c r="S2" s="23"/>
      <c r="T2" s="23"/>
    </row>
    <row r="3" spans="1:20" ht="14.25" thickTop="1">
      <c r="A3" s="23"/>
      <c r="B3" s="23"/>
      <c r="C3" s="23"/>
      <c r="D3" s="23"/>
      <c r="E3" s="23"/>
      <c r="F3" s="23"/>
      <c r="G3" s="23"/>
      <c r="H3" s="23"/>
      <c r="I3" s="23"/>
      <c r="J3" s="23"/>
      <c r="K3" s="23"/>
      <c r="L3" s="23"/>
      <c r="M3" s="23"/>
      <c r="N3" s="23"/>
      <c r="O3" s="23"/>
      <c r="P3" s="23"/>
      <c r="Q3" s="23"/>
      <c r="R3" s="23"/>
      <c r="S3" s="23"/>
      <c r="T3" s="23"/>
    </row>
    <row r="4" spans="1:20" ht="13.5">
      <c r="A4" s="23"/>
      <c r="B4" s="23"/>
      <c r="C4" s="23"/>
      <c r="D4" s="23"/>
      <c r="E4" s="23"/>
      <c r="F4" s="23"/>
      <c r="G4" s="23"/>
      <c r="H4" s="23"/>
      <c r="I4" s="23"/>
      <c r="J4" s="23"/>
      <c r="K4" s="23"/>
      <c r="L4" s="23"/>
      <c r="M4" s="23"/>
      <c r="N4" s="23"/>
      <c r="O4" s="23"/>
      <c r="P4" s="23"/>
      <c r="Q4" s="23"/>
      <c r="R4" s="23"/>
      <c r="S4" s="23"/>
      <c r="T4" s="23"/>
    </row>
    <row r="5" spans="1:20" ht="13.5">
      <c r="A5" s="23"/>
      <c r="B5" s="23"/>
      <c r="C5" s="23"/>
      <c r="D5" s="23"/>
      <c r="E5" s="23"/>
      <c r="F5" s="23"/>
      <c r="G5" s="23"/>
      <c r="H5" s="23"/>
      <c r="I5" s="23"/>
      <c r="J5" s="23"/>
      <c r="K5" s="23"/>
      <c r="L5" s="23"/>
      <c r="M5" s="23"/>
      <c r="N5" s="23"/>
      <c r="O5" s="23"/>
      <c r="P5" s="23"/>
      <c r="Q5" s="23"/>
      <c r="R5" s="23"/>
      <c r="S5" s="23"/>
      <c r="T5" s="23"/>
    </row>
    <row r="6" spans="1:20" ht="13.5" customHeight="1">
      <c r="A6" s="23"/>
      <c r="B6" s="23"/>
      <c r="C6" s="23"/>
      <c r="D6" s="23"/>
      <c r="E6" s="23"/>
      <c r="F6" s="23"/>
      <c r="G6" s="23"/>
      <c r="H6" s="23"/>
      <c r="I6" s="23"/>
      <c r="J6" s="23"/>
      <c r="K6" s="23"/>
      <c r="L6" s="23"/>
      <c r="M6" s="23"/>
      <c r="N6" s="23"/>
      <c r="O6" s="23"/>
      <c r="P6" s="23"/>
      <c r="Q6" s="23"/>
      <c r="R6" s="23"/>
      <c r="S6" s="23"/>
      <c r="T6" s="23"/>
    </row>
    <row r="7" spans="1:20" ht="13.5" customHeight="1">
      <c r="A7" s="23"/>
      <c r="B7" s="23"/>
      <c r="C7" s="23"/>
      <c r="D7" s="23"/>
      <c r="E7" s="23"/>
      <c r="F7" s="23"/>
      <c r="G7" s="23"/>
      <c r="H7" s="23"/>
      <c r="I7" s="23"/>
      <c r="J7" s="23"/>
      <c r="K7" s="23"/>
      <c r="L7" s="23"/>
      <c r="M7" s="23"/>
      <c r="N7" s="23"/>
      <c r="O7" s="23"/>
      <c r="P7" s="23"/>
      <c r="Q7" s="23"/>
      <c r="R7" s="23"/>
      <c r="S7" s="23"/>
      <c r="T7" s="23"/>
    </row>
    <row r="8" spans="1:20" ht="13.5" customHeight="1">
      <c r="A8" s="23"/>
      <c r="B8" s="23"/>
      <c r="C8" s="23"/>
      <c r="D8" s="23"/>
      <c r="E8" s="23"/>
      <c r="F8" s="23"/>
      <c r="G8" s="23"/>
      <c r="H8" s="23"/>
      <c r="I8" s="23"/>
      <c r="J8" s="23"/>
      <c r="K8" s="23"/>
      <c r="L8" s="23"/>
      <c r="M8" s="23"/>
      <c r="N8" s="23"/>
      <c r="O8" s="23"/>
      <c r="P8" s="23"/>
      <c r="Q8" s="23"/>
      <c r="R8" s="23"/>
      <c r="S8" s="23"/>
      <c r="T8" s="23"/>
    </row>
    <row r="9" spans="1:20" ht="13.5" customHeight="1">
      <c r="A9" s="23"/>
      <c r="B9" s="23"/>
      <c r="C9" s="23"/>
      <c r="D9" s="23"/>
      <c r="E9" s="23"/>
      <c r="F9" s="23"/>
      <c r="G9" s="23"/>
      <c r="H9" s="23"/>
      <c r="I9" s="23"/>
      <c r="J9" s="23"/>
      <c r="K9" s="23"/>
      <c r="L9" s="23"/>
      <c r="M9" s="23"/>
      <c r="N9" s="23"/>
      <c r="O9" s="23"/>
      <c r="P9" s="23"/>
      <c r="Q9" s="23"/>
      <c r="R9" s="23"/>
      <c r="S9" s="23"/>
      <c r="T9" s="23"/>
    </row>
    <row r="10" spans="1:20" ht="13.5" customHeight="1">
      <c r="A10" s="23"/>
      <c r="B10" s="23"/>
      <c r="C10" s="23"/>
      <c r="D10" s="23"/>
      <c r="E10" s="23"/>
      <c r="F10" s="23"/>
      <c r="G10" s="23"/>
      <c r="H10" s="400" t="s">
        <v>29</v>
      </c>
      <c r="I10" s="401"/>
      <c r="J10" s="401"/>
      <c r="K10" s="401"/>
      <c r="L10" s="402"/>
      <c r="M10" s="23"/>
      <c r="N10" s="23"/>
      <c r="O10" s="23"/>
      <c r="P10" s="23"/>
      <c r="Q10" s="23"/>
      <c r="R10" s="23"/>
      <c r="S10" s="23"/>
      <c r="T10" s="23"/>
    </row>
    <row r="11" spans="1:20" ht="13.5" customHeight="1">
      <c r="A11" s="23"/>
      <c r="B11" s="23"/>
      <c r="C11" s="23"/>
      <c r="D11" s="23"/>
      <c r="E11" s="23"/>
      <c r="F11" s="23"/>
      <c r="G11" s="23"/>
      <c r="H11" s="403"/>
      <c r="I11" s="404"/>
      <c r="J11" s="404"/>
      <c r="K11" s="404"/>
      <c r="L11" s="405"/>
      <c r="M11" s="23"/>
      <c r="N11" s="23"/>
      <c r="O11" s="23"/>
      <c r="P11" s="23"/>
      <c r="Q11" s="23"/>
      <c r="R11" s="23"/>
      <c r="S11" s="23"/>
      <c r="T11" s="23"/>
    </row>
    <row r="12" spans="1:20" ht="13.5" customHeight="1">
      <c r="A12" s="23"/>
      <c r="B12" s="23"/>
      <c r="C12" s="23"/>
      <c r="D12" s="23"/>
      <c r="E12" s="23"/>
      <c r="F12" s="23"/>
      <c r="G12" s="23"/>
      <c r="H12" s="23"/>
      <c r="I12" s="23"/>
      <c r="J12" s="23"/>
      <c r="K12" s="23"/>
      <c r="L12" s="23"/>
      <c r="M12" s="23"/>
      <c r="N12" s="23"/>
      <c r="O12" s="23"/>
      <c r="P12" s="23"/>
      <c r="Q12" s="23"/>
      <c r="R12" s="23"/>
      <c r="S12" s="23"/>
      <c r="T12" s="23"/>
    </row>
    <row r="13" spans="1:20" ht="13.5" customHeight="1">
      <c r="A13" s="23"/>
      <c r="B13" s="23"/>
      <c r="C13" s="23"/>
      <c r="D13" s="24" t="s">
        <v>32</v>
      </c>
      <c r="E13" s="23"/>
      <c r="F13" s="23"/>
      <c r="G13" s="23"/>
      <c r="H13" s="23"/>
      <c r="I13" s="23"/>
      <c r="J13" s="23"/>
      <c r="K13" s="23"/>
      <c r="L13" s="23"/>
      <c r="M13" s="23"/>
      <c r="N13" s="23"/>
      <c r="O13" s="23"/>
      <c r="P13" s="23"/>
      <c r="Q13" s="23"/>
      <c r="R13" s="23"/>
      <c r="S13" s="23"/>
      <c r="T13" s="23"/>
    </row>
    <row r="14" spans="1:20" ht="13.5" customHeight="1">
      <c r="A14" s="23"/>
      <c r="B14" s="23"/>
      <c r="C14" s="23"/>
      <c r="D14" s="24" t="s">
        <v>56</v>
      </c>
      <c r="E14" s="23"/>
      <c r="F14" s="23"/>
      <c r="G14" s="23"/>
      <c r="H14" s="23"/>
      <c r="I14" s="23"/>
      <c r="J14" s="23"/>
      <c r="K14" s="23"/>
      <c r="L14" s="23"/>
      <c r="M14" s="23"/>
      <c r="N14" s="23"/>
      <c r="O14" s="23"/>
      <c r="P14" s="23"/>
      <c r="Q14" s="23"/>
      <c r="R14" s="23"/>
      <c r="S14" s="23"/>
      <c r="T14" s="23"/>
    </row>
    <row r="15" spans="1:20" ht="13.5" customHeight="1">
      <c r="A15" s="23"/>
      <c r="B15" s="23"/>
      <c r="C15" s="23"/>
      <c r="D15" s="24" t="s">
        <v>31</v>
      </c>
      <c r="E15" s="23"/>
      <c r="F15" s="23"/>
      <c r="G15" s="23"/>
      <c r="H15" s="23"/>
      <c r="I15" s="23"/>
      <c r="J15" s="23"/>
      <c r="K15" s="23"/>
      <c r="L15" s="23"/>
      <c r="M15" s="23"/>
      <c r="N15" s="23"/>
      <c r="O15" s="23"/>
      <c r="P15" s="23"/>
      <c r="Q15" s="23"/>
      <c r="R15" s="23"/>
      <c r="S15" s="23"/>
      <c r="T15" s="23"/>
    </row>
    <row r="16" spans="1:20" ht="13.5" customHeight="1">
      <c r="A16" s="23"/>
      <c r="B16" s="23"/>
      <c r="C16" s="23"/>
      <c r="D16" s="24" t="s">
        <v>33</v>
      </c>
      <c r="E16" s="23"/>
      <c r="F16" s="23"/>
      <c r="G16" s="23"/>
      <c r="H16" s="23"/>
      <c r="I16" s="23"/>
      <c r="J16" s="23"/>
      <c r="K16" s="23"/>
      <c r="L16" s="23"/>
      <c r="M16" s="23"/>
      <c r="N16" s="23"/>
      <c r="O16" s="23"/>
      <c r="P16" s="23"/>
      <c r="Q16" s="23"/>
      <c r="R16" s="23"/>
      <c r="S16" s="23"/>
      <c r="T16" s="23"/>
    </row>
    <row r="17" spans="1:20" ht="13.5" customHeight="1">
      <c r="A17" s="23"/>
      <c r="B17" s="23"/>
      <c r="C17" s="23"/>
      <c r="D17" s="21"/>
      <c r="E17" s="23"/>
      <c r="F17" s="23"/>
      <c r="G17" s="23"/>
      <c r="H17" s="23"/>
      <c r="I17" s="23"/>
      <c r="J17" s="23"/>
      <c r="K17" s="23"/>
      <c r="L17" s="23"/>
      <c r="M17" s="23"/>
      <c r="N17" s="23"/>
      <c r="O17" s="23"/>
      <c r="P17" s="23"/>
      <c r="Q17" s="23"/>
      <c r="R17" s="23"/>
      <c r="S17" s="23"/>
      <c r="T17" s="23"/>
    </row>
    <row r="18" spans="1:20" ht="13.5" customHeight="1">
      <c r="A18" s="23"/>
      <c r="B18" s="23"/>
      <c r="C18" s="23"/>
      <c r="D18" s="23"/>
      <c r="E18" s="23"/>
      <c r="F18" s="23"/>
      <c r="G18" s="23"/>
      <c r="H18" s="23"/>
      <c r="I18" s="23"/>
      <c r="J18" s="23"/>
      <c r="K18" s="23"/>
      <c r="L18" s="23"/>
      <c r="M18" s="23"/>
      <c r="N18" s="23"/>
      <c r="O18" s="23"/>
      <c r="P18" s="23"/>
      <c r="Q18" s="23"/>
      <c r="R18" s="23"/>
      <c r="S18" s="23"/>
      <c r="T18" s="23"/>
    </row>
    <row r="19" spans="1:20" ht="13.5" customHeight="1">
      <c r="A19" s="23"/>
      <c r="B19" s="23"/>
      <c r="C19" s="23"/>
      <c r="D19" s="23"/>
      <c r="E19" s="23"/>
      <c r="F19" s="23"/>
      <c r="G19" s="23"/>
      <c r="H19" s="23"/>
      <c r="I19" s="23"/>
      <c r="J19" s="23"/>
      <c r="K19" s="23"/>
      <c r="L19" s="23"/>
      <c r="M19" s="23"/>
      <c r="N19" s="23"/>
      <c r="O19" s="23"/>
      <c r="P19" s="23"/>
      <c r="Q19" s="23"/>
      <c r="R19" s="23"/>
      <c r="S19" s="23"/>
      <c r="T19" s="23"/>
    </row>
    <row r="20" spans="1:20" ht="13.5" customHeight="1">
      <c r="A20" s="23"/>
      <c r="B20" s="23"/>
      <c r="C20" s="23"/>
      <c r="D20" s="23"/>
      <c r="E20" s="23"/>
      <c r="F20" s="23"/>
      <c r="G20" s="23"/>
      <c r="H20" s="23"/>
      <c r="I20" s="23"/>
      <c r="J20" s="23"/>
      <c r="K20" s="23"/>
      <c r="L20" s="23"/>
      <c r="M20" s="23"/>
      <c r="N20" s="23"/>
      <c r="O20" s="23"/>
      <c r="P20" s="23"/>
      <c r="Q20" s="23"/>
      <c r="R20" s="23"/>
      <c r="S20" s="23"/>
      <c r="T20" s="23"/>
    </row>
    <row r="21" spans="1:20" ht="13.5">
      <c r="A21" s="23"/>
      <c r="B21" s="23"/>
      <c r="C21" s="23"/>
      <c r="D21" s="23"/>
      <c r="E21" s="23"/>
      <c r="F21" s="23"/>
      <c r="G21" s="23"/>
      <c r="H21" s="23"/>
      <c r="I21" s="23"/>
      <c r="J21" s="23"/>
      <c r="K21" s="23"/>
      <c r="L21" s="23"/>
      <c r="M21" s="23"/>
      <c r="N21" s="23"/>
      <c r="O21" s="23"/>
      <c r="P21" s="23"/>
      <c r="Q21" s="23"/>
      <c r="R21" s="23"/>
      <c r="S21" s="23"/>
      <c r="T21" s="23"/>
    </row>
    <row r="22" spans="1:20" ht="13.5">
      <c r="A22" s="23"/>
      <c r="B22" s="23"/>
      <c r="C22" s="23"/>
      <c r="D22" s="23"/>
      <c r="E22" s="23"/>
      <c r="F22" s="23"/>
      <c r="G22" s="23"/>
      <c r="H22" s="23"/>
      <c r="I22" s="23"/>
      <c r="J22" s="23"/>
      <c r="K22" s="23"/>
      <c r="L22" s="23"/>
      <c r="M22" s="23"/>
      <c r="N22" s="23"/>
      <c r="O22" s="23"/>
      <c r="P22" s="23"/>
      <c r="Q22" s="23"/>
      <c r="R22" s="23"/>
      <c r="S22" s="23"/>
      <c r="T22" s="23"/>
    </row>
    <row r="23" spans="1:20" ht="13.5">
      <c r="A23" s="23"/>
      <c r="B23" s="23"/>
      <c r="C23" s="23"/>
      <c r="D23" s="23"/>
      <c r="E23" s="23"/>
      <c r="F23" s="23"/>
      <c r="G23" s="23"/>
      <c r="H23" s="23"/>
      <c r="I23" s="23"/>
      <c r="J23" s="23"/>
      <c r="K23" s="23"/>
      <c r="L23" s="23"/>
      <c r="M23" s="23"/>
      <c r="N23" s="23"/>
      <c r="O23" s="23"/>
      <c r="P23" s="23"/>
      <c r="Q23" s="23"/>
      <c r="R23" s="23"/>
      <c r="S23" s="23"/>
      <c r="T23" s="23"/>
    </row>
    <row r="24" spans="1:20" ht="14.25">
      <c r="A24" s="23"/>
      <c r="B24" s="23"/>
      <c r="C24" s="23"/>
      <c r="D24" s="23"/>
      <c r="E24" s="26" t="s">
        <v>22</v>
      </c>
      <c r="F24" s="27"/>
      <c r="G24" s="23"/>
      <c r="H24" s="23"/>
      <c r="I24" s="23"/>
      <c r="J24" s="23"/>
      <c r="K24" s="23"/>
      <c r="L24" s="23"/>
      <c r="M24" s="23"/>
      <c r="N24" s="23"/>
      <c r="O24" s="23"/>
      <c r="P24" s="23"/>
      <c r="Q24" s="23"/>
      <c r="R24" s="23"/>
      <c r="S24" s="23"/>
      <c r="T24" s="23"/>
    </row>
    <row r="25" spans="1:20" ht="13.5">
      <c r="A25" s="23"/>
      <c r="B25" s="23"/>
      <c r="C25" s="23"/>
      <c r="D25" s="23"/>
      <c r="E25" s="23"/>
      <c r="F25" s="23"/>
      <c r="G25" s="23"/>
      <c r="H25" s="23"/>
      <c r="I25" s="23"/>
      <c r="J25" s="23"/>
      <c r="K25" s="23"/>
      <c r="L25" s="23"/>
      <c r="M25" s="23"/>
      <c r="N25" s="23"/>
      <c r="O25" s="23"/>
      <c r="P25" s="23"/>
      <c r="Q25" s="23"/>
      <c r="R25" s="23"/>
      <c r="S25" s="23"/>
      <c r="T25" s="23"/>
    </row>
    <row r="26" spans="1:20" ht="13.5">
      <c r="A26" s="23"/>
      <c r="B26" s="23"/>
      <c r="C26" s="23"/>
      <c r="D26" s="23"/>
      <c r="E26" s="23"/>
      <c r="F26" s="23"/>
      <c r="G26" s="23"/>
      <c r="H26" s="23"/>
      <c r="I26" s="23"/>
      <c r="J26" s="23"/>
      <c r="K26" s="23"/>
      <c r="L26" s="23"/>
      <c r="M26" s="23"/>
      <c r="N26" s="23"/>
      <c r="O26" s="23"/>
      <c r="P26" s="23"/>
      <c r="Q26" s="23"/>
      <c r="R26" s="23"/>
      <c r="S26" s="23"/>
      <c r="T26" s="23"/>
    </row>
    <row r="27" spans="1:20" ht="13.5">
      <c r="A27" s="23"/>
      <c r="B27" s="23"/>
      <c r="C27" s="23"/>
      <c r="D27" s="23"/>
      <c r="E27" s="23"/>
      <c r="F27" s="23"/>
      <c r="G27" s="23"/>
      <c r="H27" s="23"/>
      <c r="I27" s="23"/>
      <c r="J27" s="23"/>
      <c r="K27" s="23"/>
      <c r="L27" s="23"/>
      <c r="M27" s="23"/>
      <c r="N27" s="23"/>
      <c r="O27" s="23"/>
      <c r="P27" s="23"/>
      <c r="Q27" s="23"/>
      <c r="R27" s="23"/>
      <c r="S27" s="23"/>
      <c r="T27" s="23"/>
    </row>
    <row r="28" spans="1:20" ht="13.5">
      <c r="A28" s="23"/>
      <c r="B28" s="23"/>
      <c r="C28" s="23"/>
      <c r="D28" s="23"/>
      <c r="E28" s="23"/>
      <c r="F28" s="23"/>
      <c r="G28" s="23"/>
      <c r="H28" s="23"/>
      <c r="I28" s="23"/>
      <c r="J28" s="23"/>
      <c r="K28" s="23"/>
      <c r="L28" s="23"/>
      <c r="M28" s="23"/>
      <c r="N28" s="23"/>
      <c r="O28" s="23"/>
      <c r="P28" s="23"/>
      <c r="Q28" s="23"/>
      <c r="R28" s="23"/>
      <c r="S28" s="23"/>
      <c r="T28" s="23"/>
    </row>
    <row r="29" spans="1:20" ht="13.5">
      <c r="A29" s="23"/>
      <c r="B29" s="23"/>
      <c r="C29" s="23"/>
      <c r="D29" s="23"/>
      <c r="E29" s="23"/>
      <c r="F29" s="23"/>
      <c r="G29" s="23"/>
      <c r="H29" s="23"/>
      <c r="I29" s="23"/>
      <c r="J29" s="23"/>
      <c r="K29" s="23"/>
      <c r="L29" s="23"/>
      <c r="M29" s="23"/>
      <c r="N29" s="23"/>
      <c r="O29" s="23"/>
      <c r="P29" s="23"/>
      <c r="Q29" s="23"/>
      <c r="R29" s="23"/>
      <c r="S29" s="23"/>
      <c r="T29" s="23"/>
    </row>
    <row r="30" spans="1:20" ht="13.5">
      <c r="A30" s="23"/>
      <c r="B30" s="23"/>
      <c r="C30" s="23"/>
      <c r="D30" s="23"/>
      <c r="E30" s="23"/>
      <c r="F30" s="23"/>
      <c r="G30" s="23"/>
      <c r="H30" s="23"/>
      <c r="I30" s="23"/>
      <c r="J30" s="23"/>
      <c r="K30" s="23"/>
      <c r="L30" s="23"/>
      <c r="M30" s="23"/>
      <c r="N30" s="23"/>
      <c r="O30" s="23"/>
      <c r="P30" s="23"/>
      <c r="Q30" s="23"/>
      <c r="R30" s="23"/>
      <c r="S30" s="23"/>
      <c r="T30" s="23"/>
    </row>
    <row r="31" spans="1:20" ht="13.5">
      <c r="A31" s="23"/>
      <c r="B31" s="23"/>
      <c r="C31" s="23"/>
      <c r="D31" s="23"/>
      <c r="E31" s="23"/>
      <c r="F31" s="23"/>
      <c r="G31" s="23"/>
      <c r="H31" s="23"/>
      <c r="I31" s="23"/>
      <c r="J31" s="23"/>
      <c r="K31" s="23"/>
      <c r="L31" s="23"/>
      <c r="M31" s="23"/>
      <c r="N31" s="23"/>
      <c r="O31" s="23"/>
      <c r="P31" s="23"/>
      <c r="Q31" s="23"/>
      <c r="R31" s="23"/>
      <c r="S31" s="23"/>
      <c r="T31" s="23"/>
    </row>
    <row r="32" spans="1:20" ht="13.5">
      <c r="A32" s="23"/>
      <c r="B32" s="23"/>
      <c r="C32" s="23"/>
      <c r="D32" s="23"/>
      <c r="E32" s="23"/>
      <c r="F32" s="23"/>
      <c r="G32" s="23"/>
      <c r="H32" s="23"/>
      <c r="I32" s="23"/>
      <c r="J32" s="23"/>
      <c r="K32" s="23"/>
      <c r="L32" s="23"/>
      <c r="M32" s="23"/>
      <c r="N32" s="23"/>
      <c r="O32" s="23"/>
      <c r="P32" s="23"/>
      <c r="Q32" s="23"/>
      <c r="R32" s="23"/>
      <c r="S32" s="23"/>
      <c r="T32" s="23"/>
    </row>
    <row r="33" spans="1:20" ht="13.5">
      <c r="A33" s="23"/>
      <c r="B33" s="23"/>
      <c r="C33" s="23"/>
      <c r="D33" s="23"/>
      <c r="E33" s="23"/>
      <c r="F33" s="23"/>
      <c r="G33" s="23"/>
      <c r="H33" s="23"/>
      <c r="I33" s="23"/>
      <c r="J33" s="23"/>
      <c r="K33" s="23"/>
      <c r="L33" s="23"/>
      <c r="M33" s="23"/>
      <c r="N33" s="23"/>
      <c r="O33" s="23"/>
      <c r="P33" s="23"/>
      <c r="Q33" s="23"/>
      <c r="R33" s="23"/>
      <c r="S33" s="23"/>
      <c r="T33" s="23"/>
    </row>
    <row r="34" spans="1:20" ht="13.5">
      <c r="A34" s="23"/>
      <c r="B34" s="23"/>
      <c r="C34" s="23"/>
      <c r="D34" s="23"/>
      <c r="E34" s="23"/>
      <c r="F34" s="23"/>
      <c r="G34" s="23"/>
      <c r="H34" s="23"/>
      <c r="I34" s="23"/>
      <c r="J34" s="23"/>
      <c r="K34" s="23"/>
      <c r="L34" s="23"/>
      <c r="M34" s="23"/>
      <c r="N34" s="23"/>
      <c r="O34" s="23"/>
      <c r="P34" s="23"/>
      <c r="Q34" s="23"/>
      <c r="R34" s="23"/>
      <c r="S34" s="23"/>
      <c r="T34" s="23"/>
    </row>
    <row r="35" spans="1:20" ht="13.5">
      <c r="A35" s="23"/>
      <c r="B35" s="23"/>
      <c r="C35" s="23"/>
      <c r="D35" s="23"/>
      <c r="E35" s="23"/>
      <c r="F35" s="23"/>
      <c r="G35" s="23"/>
      <c r="H35" s="23"/>
      <c r="I35" s="23"/>
      <c r="J35" s="23"/>
      <c r="K35" s="23"/>
      <c r="L35" s="23"/>
      <c r="M35" s="23"/>
      <c r="N35" s="23"/>
      <c r="O35" s="23"/>
      <c r="P35" s="23"/>
      <c r="Q35" s="23"/>
      <c r="R35" s="23"/>
      <c r="S35" s="23"/>
      <c r="T35" s="23"/>
    </row>
    <row r="36" spans="1:20" ht="13.5">
      <c r="A36" s="23"/>
      <c r="B36" s="23"/>
      <c r="C36" s="23"/>
      <c r="D36" s="23"/>
      <c r="E36" s="23"/>
      <c r="F36" s="23"/>
      <c r="G36" s="23"/>
      <c r="H36" s="23"/>
      <c r="I36" s="23"/>
      <c r="J36" s="23"/>
      <c r="K36" s="23"/>
      <c r="L36" s="23"/>
      <c r="M36" s="23"/>
      <c r="N36" s="23"/>
      <c r="O36" s="23"/>
      <c r="P36" s="23"/>
      <c r="Q36" s="23"/>
      <c r="R36" s="23"/>
      <c r="S36" s="23"/>
      <c r="T36" s="23"/>
    </row>
    <row r="37" spans="1:20" ht="13.5">
      <c r="A37" s="23"/>
      <c r="B37" s="23"/>
      <c r="C37" s="23"/>
      <c r="D37" s="23"/>
      <c r="E37" s="23"/>
      <c r="F37" s="23"/>
      <c r="G37" s="23"/>
      <c r="H37" s="23"/>
      <c r="I37" s="23"/>
      <c r="J37" s="23"/>
      <c r="K37" s="23"/>
      <c r="L37" s="23"/>
      <c r="M37" s="23"/>
      <c r="N37" s="23"/>
      <c r="O37" s="23"/>
      <c r="P37" s="23"/>
      <c r="Q37" s="23"/>
      <c r="R37" s="23"/>
      <c r="S37" s="23"/>
      <c r="T37" s="23"/>
    </row>
    <row r="38" spans="1:20" ht="13.5">
      <c r="A38" s="23"/>
      <c r="B38" s="23"/>
      <c r="C38" s="23"/>
      <c r="D38" s="23"/>
      <c r="E38" s="23"/>
      <c r="F38" s="23"/>
      <c r="G38" s="23"/>
      <c r="H38" s="23"/>
      <c r="I38" s="23"/>
      <c r="J38" s="23"/>
      <c r="K38" s="23"/>
      <c r="L38" s="23"/>
      <c r="M38" s="23"/>
      <c r="N38" s="23"/>
      <c r="O38" s="23"/>
      <c r="P38" s="23"/>
      <c r="Q38" s="23"/>
      <c r="R38" s="23"/>
      <c r="S38" s="23"/>
      <c r="T38" s="23"/>
    </row>
    <row r="39" spans="1:20" ht="13.5">
      <c r="A39" s="23"/>
      <c r="B39" s="23"/>
      <c r="C39" s="23"/>
      <c r="D39" s="23"/>
      <c r="E39" s="23"/>
      <c r="F39" s="23"/>
      <c r="G39" s="23"/>
      <c r="H39" s="23"/>
      <c r="I39" s="23"/>
      <c r="J39" s="23"/>
      <c r="K39" s="23"/>
      <c r="L39" s="23"/>
      <c r="M39" s="23"/>
      <c r="N39" s="23"/>
      <c r="O39" s="23"/>
      <c r="P39" s="23"/>
      <c r="Q39" s="23"/>
      <c r="R39" s="23"/>
      <c r="S39" s="23"/>
      <c r="T39" s="23"/>
    </row>
    <row r="40" spans="1:20" ht="13.5">
      <c r="A40" s="23"/>
      <c r="B40" s="23"/>
      <c r="C40" s="23"/>
      <c r="D40" s="23"/>
      <c r="E40" s="23"/>
      <c r="F40" s="23"/>
      <c r="G40" s="23"/>
      <c r="H40" s="23"/>
      <c r="I40" s="23"/>
      <c r="J40" s="23"/>
      <c r="K40" s="23"/>
      <c r="L40" s="23"/>
      <c r="M40" s="23"/>
      <c r="N40" s="23"/>
      <c r="O40" s="23"/>
      <c r="P40" s="23"/>
      <c r="Q40" s="23"/>
      <c r="R40" s="23"/>
      <c r="S40" s="23"/>
      <c r="T40" s="23"/>
    </row>
    <row r="41" spans="1:20" ht="13.5">
      <c r="A41" s="23"/>
      <c r="B41" s="23"/>
      <c r="C41" s="23"/>
      <c r="D41" s="23"/>
      <c r="E41" s="23"/>
      <c r="F41" s="23"/>
      <c r="G41" s="23"/>
      <c r="H41" s="23"/>
      <c r="I41" s="23"/>
      <c r="J41" s="23"/>
      <c r="K41" s="23"/>
      <c r="L41" s="23"/>
      <c r="M41" s="23"/>
      <c r="N41" s="23"/>
      <c r="O41" s="23"/>
      <c r="P41" s="23"/>
      <c r="Q41" s="23"/>
      <c r="R41" s="23"/>
      <c r="S41" s="23"/>
      <c r="T41" s="23"/>
    </row>
    <row r="42" spans="1:20" ht="13.5">
      <c r="A42" s="23"/>
      <c r="B42" s="23"/>
      <c r="C42" s="23"/>
      <c r="D42" s="23"/>
      <c r="E42" s="23"/>
      <c r="F42" s="23"/>
      <c r="G42" s="23"/>
      <c r="H42" s="23"/>
      <c r="I42" s="23"/>
      <c r="J42" s="23"/>
      <c r="K42" s="23"/>
      <c r="L42" s="23"/>
      <c r="M42" s="23"/>
      <c r="N42" s="23"/>
      <c r="O42" s="23"/>
      <c r="P42" s="23"/>
      <c r="Q42" s="23"/>
      <c r="R42" s="23"/>
      <c r="S42" s="23"/>
      <c r="T42" s="23"/>
    </row>
    <row r="49" ht="13.5">
      <c r="E49" s="23" t="s">
        <v>34</v>
      </c>
    </row>
    <row r="50" ht="13.5">
      <c r="E50" s="23" t="s">
        <v>35</v>
      </c>
    </row>
    <row r="51" ht="13.5">
      <c r="E51" s="23" t="s">
        <v>36</v>
      </c>
    </row>
    <row r="52" ht="13.5">
      <c r="E52" s="23" t="s">
        <v>37</v>
      </c>
    </row>
    <row r="53" ht="13.5">
      <c r="E53" s="23" t="s">
        <v>38</v>
      </c>
    </row>
    <row r="54" ht="13.5">
      <c r="E54" s="23" t="s">
        <v>53</v>
      </c>
    </row>
    <row r="55" ht="13.5">
      <c r="E55" s="23" t="s">
        <v>39</v>
      </c>
    </row>
    <row r="56" ht="13.5">
      <c r="E56" s="23" t="s">
        <v>40</v>
      </c>
    </row>
    <row r="57" ht="13.5">
      <c r="E57" s="23" t="s">
        <v>41</v>
      </c>
    </row>
    <row r="58" ht="13.5">
      <c r="E58" s="23" t="s">
        <v>42</v>
      </c>
    </row>
    <row r="59" ht="13.5">
      <c r="E59" s="23" t="s">
        <v>43</v>
      </c>
    </row>
    <row r="60" ht="13.5">
      <c r="E60" s="23" t="s">
        <v>44</v>
      </c>
    </row>
    <row r="61" ht="13.5">
      <c r="E61" s="23" t="s">
        <v>45</v>
      </c>
    </row>
    <row r="62" ht="13.5">
      <c r="E62" s="23" t="s">
        <v>46</v>
      </c>
    </row>
    <row r="63" ht="13.5">
      <c r="E63" t="s">
        <v>47</v>
      </c>
    </row>
    <row r="64" ht="13.5">
      <c r="E64" t="s">
        <v>48</v>
      </c>
    </row>
    <row r="65" ht="13.5">
      <c r="E65" t="s">
        <v>49</v>
      </c>
    </row>
    <row r="66" ht="13.5">
      <c r="E66" t="s">
        <v>50</v>
      </c>
    </row>
    <row r="67" ht="13.5">
      <c r="E67" t="s">
        <v>51</v>
      </c>
    </row>
    <row r="68" ht="13.5">
      <c r="E68" t="s">
        <v>52</v>
      </c>
    </row>
  </sheetData>
  <sheetProtection/>
  <mergeCells count="2">
    <mergeCell ref="D2:G2"/>
    <mergeCell ref="H10:L11"/>
  </mergeCells>
  <hyperlinks>
    <hyperlink ref="E24" location="'申込書_2（入力用）'!A1" display="申込書（直接入力用）へ"/>
    <hyperlink ref="E24:F24" location="'申込書（ｸﾗﾌﾞ事務局用）'!A10" display="申込書（直接入力用）へ"/>
  </hyperlinks>
  <printOptions/>
  <pageMargins left="0.75" right="0.75" top="1" bottom="1" header="0.512" footer="0.512"/>
  <pageSetup orientation="portrait" paperSize="9" r:id="rId2"/>
  <legacyDrawing r:id="rId1"/>
</worksheet>
</file>

<file path=xl/worksheets/sheet4.xml><?xml version="1.0" encoding="utf-8"?>
<worksheet xmlns="http://schemas.openxmlformats.org/spreadsheetml/2006/main" xmlns:r="http://schemas.openxmlformats.org/officeDocument/2006/relationships">
  <sheetPr codeName="Sheet1">
    <pageSetUpPr fitToPage="1"/>
  </sheetPr>
  <dimension ref="B1:V26"/>
  <sheetViews>
    <sheetView showGridLines="0" showRowColHeaders="0" view="pageBreakPreview" zoomScale="70" zoomScaleNormal="70" zoomScaleSheetLayoutView="70" zoomScalePageLayoutView="0" workbookViewId="0" topLeftCell="A1">
      <selection activeCell="H1" sqref="H1"/>
    </sheetView>
  </sheetViews>
  <sheetFormatPr defaultColWidth="12" defaultRowHeight="14.25"/>
  <cols>
    <col min="1" max="1" width="4" style="31" customWidth="1"/>
    <col min="2" max="2" width="8.69921875" style="31" customWidth="1"/>
    <col min="3" max="3" width="11.59765625" style="31" customWidth="1"/>
    <col min="4" max="4" width="8.3984375" style="31" customWidth="1"/>
    <col min="5" max="5" width="31" style="31" customWidth="1"/>
    <col min="6" max="6" width="19.59765625" style="31" customWidth="1"/>
    <col min="7" max="7" width="15.59765625" style="31" customWidth="1"/>
    <col min="8" max="8" width="8.8984375" style="140" customWidth="1"/>
    <col min="9" max="9" width="13.59765625" style="31" customWidth="1"/>
    <col min="10" max="10" width="7.3984375" style="31" customWidth="1"/>
    <col min="11" max="11" width="12.3984375" style="31" customWidth="1"/>
    <col min="12" max="12" width="7.69921875" style="140" customWidth="1"/>
    <col min="13" max="13" width="7.69921875" style="31" customWidth="1"/>
    <col min="14" max="14" width="31" style="31" customWidth="1"/>
    <col min="15" max="16384" width="12" style="31" customWidth="1"/>
  </cols>
  <sheetData>
    <row r="1" spans="2:11" ht="45" customHeight="1">
      <c r="B1" s="414" t="s">
        <v>275</v>
      </c>
      <c r="C1" s="414"/>
      <c r="D1" s="414"/>
      <c r="E1" s="414"/>
      <c r="F1" s="414"/>
      <c r="H1" s="309" t="s">
        <v>278</v>
      </c>
      <c r="I1" s="309"/>
      <c r="J1" s="310"/>
      <c r="K1" s="310"/>
    </row>
    <row r="2" ht="19.5" customHeight="1" thickBot="1"/>
    <row r="3" spans="2:14" ht="18" customHeight="1">
      <c r="B3" s="363"/>
      <c r="C3" s="364"/>
      <c r="D3" s="364"/>
      <c r="E3" s="364"/>
      <c r="F3" s="364"/>
      <c r="G3" s="365"/>
      <c r="H3" s="365"/>
      <c r="I3" s="365"/>
      <c r="J3" s="365"/>
      <c r="K3" s="365"/>
      <c r="L3" s="365"/>
      <c r="M3" s="365"/>
      <c r="N3" s="366"/>
    </row>
    <row r="4" spans="2:14" ht="18" customHeight="1">
      <c r="B4" s="367" t="str">
        <f>'申込書（ｸﾗﾌﾞ事務局用）'!$A$2</f>
        <v>第52回福井県秋季クラブ対抗バドミントン大会 参加申込書</v>
      </c>
      <c r="C4" s="368"/>
      <c r="D4" s="368"/>
      <c r="E4" s="368"/>
      <c r="F4" s="368"/>
      <c r="G4" s="369"/>
      <c r="H4" s="369"/>
      <c r="I4" s="369"/>
      <c r="J4" s="370" t="s">
        <v>287</v>
      </c>
      <c r="K4" s="371"/>
      <c r="L4" s="372"/>
      <c r="M4" s="372"/>
      <c r="N4" s="373"/>
    </row>
    <row r="5" spans="2:14" ht="18" customHeight="1" thickBot="1">
      <c r="B5" s="374"/>
      <c r="C5" s="375"/>
      <c r="D5" s="375"/>
      <c r="E5" s="376"/>
      <c r="F5" s="377"/>
      <c r="G5" s="369"/>
      <c r="H5" s="369"/>
      <c r="I5" s="369"/>
      <c r="J5" s="378"/>
      <c r="K5" s="378"/>
      <c r="L5" s="372"/>
      <c r="M5" s="372"/>
      <c r="N5" s="373"/>
    </row>
    <row r="6" spans="2:14" ht="30" customHeight="1" thickBot="1">
      <c r="B6" s="374"/>
      <c r="C6" s="300"/>
      <c r="D6" s="301"/>
      <c r="E6" s="379" t="s">
        <v>271</v>
      </c>
      <c r="F6" s="377"/>
      <c r="G6" s="369"/>
      <c r="H6" s="369"/>
      <c r="I6" s="369"/>
      <c r="J6" s="432" t="s">
        <v>290</v>
      </c>
      <c r="K6" s="433"/>
      <c r="L6" s="433"/>
      <c r="M6" s="433"/>
      <c r="N6" s="434"/>
    </row>
    <row r="7" spans="2:14" ht="30" customHeight="1" thickBot="1">
      <c r="B7" s="380"/>
      <c r="C7" s="368"/>
      <c r="D7" s="368"/>
      <c r="E7" s="381" t="s">
        <v>281</v>
      </c>
      <c r="F7" s="368"/>
      <c r="G7" s="369"/>
      <c r="H7" s="369"/>
      <c r="I7" s="369"/>
      <c r="J7" s="435"/>
      <c r="K7" s="436"/>
      <c r="L7" s="436"/>
      <c r="M7" s="436"/>
      <c r="N7" s="437"/>
    </row>
    <row r="8" spans="2:22" s="38" customFormat="1" ht="30" customHeight="1" thickBot="1">
      <c r="B8" s="382"/>
      <c r="C8" s="368"/>
      <c r="D8" s="383"/>
      <c r="E8" s="383"/>
      <c r="F8" s="383"/>
      <c r="G8" s="220"/>
      <c r="H8" s="220"/>
      <c r="I8" s="220"/>
      <c r="J8" s="220"/>
      <c r="K8" s="220"/>
      <c r="L8" s="220"/>
      <c r="M8" s="220"/>
      <c r="N8" s="384"/>
      <c r="O8" s="31"/>
      <c r="P8" s="31"/>
      <c r="Q8" s="31"/>
      <c r="R8" s="31"/>
      <c r="S8" s="31"/>
      <c r="T8" s="31"/>
      <c r="U8" s="31"/>
      <c r="V8" s="31"/>
    </row>
    <row r="9" spans="2:22" s="38" customFormat="1" ht="31.5" customHeight="1" thickBot="1">
      <c r="B9" s="415" t="s">
        <v>54</v>
      </c>
      <c r="C9" s="416"/>
      <c r="D9" s="417"/>
      <c r="E9" s="247"/>
      <c r="F9" s="313"/>
      <c r="G9" s="314"/>
      <c r="H9" s="314"/>
      <c r="I9" s="314"/>
      <c r="J9" s="379"/>
      <c r="K9" s="379"/>
      <c r="L9" s="385"/>
      <c r="M9" s="379"/>
      <c r="N9" s="384"/>
      <c r="O9" s="31"/>
      <c r="P9" s="31"/>
      <c r="Q9" s="31"/>
      <c r="R9" s="31"/>
      <c r="S9" s="31"/>
      <c r="T9" s="31"/>
      <c r="U9" s="31"/>
      <c r="V9" s="31"/>
    </row>
    <row r="10" spans="2:14" s="38" customFormat="1" ht="31.5" customHeight="1" thickBot="1">
      <c r="B10" s="415" t="s">
        <v>73</v>
      </c>
      <c r="C10" s="416"/>
      <c r="D10" s="417"/>
      <c r="E10" s="247"/>
      <c r="F10" s="315"/>
      <c r="G10" s="316"/>
      <c r="H10" s="316"/>
      <c r="I10" s="316"/>
      <c r="J10" s="379"/>
      <c r="K10" s="379"/>
      <c r="L10" s="385"/>
      <c r="M10" s="379"/>
      <c r="N10" s="384"/>
    </row>
    <row r="11" spans="2:14" s="38" customFormat="1" ht="31.5" customHeight="1" thickBot="1">
      <c r="B11" s="415" t="s">
        <v>72</v>
      </c>
      <c r="C11" s="416"/>
      <c r="D11" s="417"/>
      <c r="E11" s="391"/>
      <c r="F11" s="418"/>
      <c r="G11" s="418"/>
      <c r="H11" s="418"/>
      <c r="I11" s="419"/>
      <c r="J11" s="379"/>
      <c r="K11" s="379"/>
      <c r="L11" s="385"/>
      <c r="M11" s="379"/>
      <c r="N11" s="384"/>
    </row>
    <row r="12" spans="2:14" s="38" customFormat="1" ht="19.5" customHeight="1" thickBot="1" thickTop="1">
      <c r="B12" s="408" t="s">
        <v>57</v>
      </c>
      <c r="C12" s="409"/>
      <c r="D12" s="410"/>
      <c r="E12" s="317" t="s">
        <v>58</v>
      </c>
      <c r="F12" s="318" t="s">
        <v>273</v>
      </c>
      <c r="G12" s="319" t="s">
        <v>59</v>
      </c>
      <c r="H12" s="411" t="s">
        <v>270</v>
      </c>
      <c r="I12" s="412"/>
      <c r="J12" s="413" t="s">
        <v>60</v>
      </c>
      <c r="K12" s="410"/>
      <c r="L12" s="320" t="s">
        <v>61</v>
      </c>
      <c r="M12" s="321"/>
      <c r="N12" s="322"/>
    </row>
    <row r="13" spans="2:14" s="38" customFormat="1" ht="61.5" customHeight="1" thickBot="1">
      <c r="B13" s="438" t="s">
        <v>277</v>
      </c>
      <c r="C13" s="439"/>
      <c r="D13" s="440"/>
      <c r="E13" s="302"/>
      <c r="F13" s="198"/>
      <c r="G13" s="311" t="s">
        <v>288</v>
      </c>
      <c r="H13" s="406" t="str">
        <f>"①一般・大学"&amp;FIXED(ASC('申込書（ｸﾗﾌﾞ事務局用）'!$W$11),0)&amp;"円　　"&amp;"②　　高校生"&amp;FIXED(ASC('申込書（ｸﾗﾌﾞ事務局用）'!$W$12),0)&amp;"円　　"&amp;"③　小中学生"&amp;FIXED(ASC('申込書（ｸﾗﾌﾞ事務局用）'!$W$13),0)&amp;"円　"</f>
        <v>①一般・大学3,500円　　②　　高校生2,500円　　③　小中学生1,500円　</v>
      </c>
      <c r="I13" s="407"/>
      <c r="J13" s="406"/>
      <c r="K13" s="407"/>
      <c r="L13" s="203"/>
      <c r="M13" s="57"/>
      <c r="N13" s="204"/>
    </row>
    <row r="14" spans="2:14" s="38" customFormat="1" ht="34.5" customHeight="1" thickBot="1">
      <c r="B14" s="441"/>
      <c r="C14" s="442"/>
      <c r="D14" s="443"/>
      <c r="E14" s="323"/>
      <c r="F14" s="324" t="s">
        <v>66</v>
      </c>
      <c r="G14" s="325" t="s">
        <v>279</v>
      </c>
      <c r="H14" s="326" t="s">
        <v>280</v>
      </c>
      <c r="I14" s="327"/>
      <c r="J14" s="328"/>
      <c r="K14" s="329"/>
      <c r="L14" s="330"/>
      <c r="M14" s="328"/>
      <c r="N14" s="331"/>
    </row>
    <row r="15" spans="2:14" s="38" customFormat="1" ht="31.5" customHeight="1" thickBot="1">
      <c r="B15" s="444" t="s">
        <v>274</v>
      </c>
      <c r="C15" s="445"/>
      <c r="D15" s="445"/>
      <c r="E15" s="332"/>
      <c r="F15" s="236"/>
      <c r="G15" s="333" t="s">
        <v>67</v>
      </c>
      <c r="H15" s="423" t="s">
        <v>286</v>
      </c>
      <c r="I15" s="424"/>
      <c r="J15" s="424"/>
      <c r="K15" s="425"/>
      <c r="L15" s="312"/>
      <c r="M15" s="334"/>
      <c r="N15" s="335"/>
    </row>
    <row r="16" spans="2:14" s="38" customFormat="1" ht="31.5" customHeight="1" thickBot="1">
      <c r="B16" s="446"/>
      <c r="C16" s="447"/>
      <c r="D16" s="447"/>
      <c r="E16" s="332"/>
      <c r="F16" s="236"/>
      <c r="G16" s="336" t="s">
        <v>84</v>
      </c>
      <c r="H16" s="426"/>
      <c r="I16" s="427"/>
      <c r="J16" s="427"/>
      <c r="K16" s="428"/>
      <c r="L16" s="312"/>
      <c r="M16" s="337"/>
      <c r="N16" s="338"/>
    </row>
    <row r="17" spans="2:14" s="38" customFormat="1" ht="31.5" customHeight="1" thickBot="1">
      <c r="B17" s="339"/>
      <c r="C17" s="340"/>
      <c r="D17" s="340"/>
      <c r="E17" s="341"/>
      <c r="F17" s="236"/>
      <c r="G17" s="336" t="s">
        <v>85</v>
      </c>
      <c r="H17" s="429"/>
      <c r="I17" s="430"/>
      <c r="J17" s="430"/>
      <c r="K17" s="431"/>
      <c r="L17" s="342"/>
      <c r="M17" s="343"/>
      <c r="N17" s="344"/>
    </row>
    <row r="18" spans="2:14" s="38" customFormat="1" ht="31.5" customHeight="1" thickBot="1">
      <c r="B18" s="448" t="s">
        <v>282</v>
      </c>
      <c r="C18" s="449"/>
      <c r="D18" s="449"/>
      <c r="E18" s="450"/>
      <c r="F18" s="345" t="s">
        <v>69</v>
      </c>
      <c r="G18" s="346" t="s">
        <v>12</v>
      </c>
      <c r="H18" s="347" t="s">
        <v>272</v>
      </c>
      <c r="I18" s="346" t="s">
        <v>75</v>
      </c>
      <c r="J18" s="348" t="s">
        <v>10</v>
      </c>
      <c r="K18" s="349"/>
      <c r="L18" s="219"/>
      <c r="M18" s="350"/>
      <c r="N18" s="344"/>
    </row>
    <row r="19" spans="2:14" s="38" customFormat="1" ht="33.75" customHeight="1" thickBot="1">
      <c r="B19" s="451" t="s">
        <v>283</v>
      </c>
      <c r="C19" s="452"/>
      <c r="D19" s="452"/>
      <c r="E19" s="453"/>
      <c r="F19" s="241"/>
      <c r="G19" s="296"/>
      <c r="H19" s="242"/>
      <c r="I19" s="242"/>
      <c r="J19" s="242"/>
      <c r="K19" s="351" t="s">
        <v>130</v>
      </c>
      <c r="L19" s="420" t="s">
        <v>284</v>
      </c>
      <c r="M19" s="421"/>
      <c r="N19" s="422"/>
    </row>
    <row r="20" spans="2:14" s="38" customFormat="1" ht="33.75" customHeight="1" thickBot="1">
      <c r="B20" s="454" t="s">
        <v>289</v>
      </c>
      <c r="C20" s="455"/>
      <c r="D20" s="455"/>
      <c r="E20" s="456"/>
      <c r="F20" s="236"/>
      <c r="G20" s="297"/>
      <c r="H20" s="82"/>
      <c r="I20" s="82"/>
      <c r="J20" s="82"/>
      <c r="K20" s="352" t="s">
        <v>131</v>
      </c>
      <c r="L20" s="420"/>
      <c r="M20" s="421"/>
      <c r="N20" s="422"/>
    </row>
    <row r="21" spans="2:14" s="38" customFormat="1" ht="33.75" customHeight="1" thickBot="1">
      <c r="B21" s="353"/>
      <c r="C21" s="354"/>
      <c r="D21" s="354"/>
      <c r="E21" s="355"/>
      <c r="F21" s="236"/>
      <c r="G21" s="297"/>
      <c r="H21" s="82"/>
      <c r="I21" s="82"/>
      <c r="J21" s="82"/>
      <c r="K21" s="352" t="s">
        <v>132</v>
      </c>
      <c r="L21" s="420"/>
      <c r="M21" s="421"/>
      <c r="N21" s="422"/>
    </row>
    <row r="22" spans="2:14" s="38" customFormat="1" ht="33.75" customHeight="1" thickBot="1">
      <c r="B22" s="356"/>
      <c r="C22" s="354"/>
      <c r="D22" s="354"/>
      <c r="E22" s="354"/>
      <c r="F22" s="236"/>
      <c r="G22" s="297"/>
      <c r="H22" s="82"/>
      <c r="I22" s="82"/>
      <c r="J22" s="82"/>
      <c r="K22" s="352" t="s">
        <v>133</v>
      </c>
      <c r="L22" s="420"/>
      <c r="M22" s="421"/>
      <c r="N22" s="422"/>
    </row>
    <row r="23" spans="2:14" s="38" customFormat="1" ht="33.75" customHeight="1" thickBot="1">
      <c r="B23" s="356"/>
      <c r="C23" s="354"/>
      <c r="D23" s="354"/>
      <c r="E23" s="354"/>
      <c r="F23" s="236"/>
      <c r="G23" s="297"/>
      <c r="H23" s="82"/>
      <c r="I23" s="82"/>
      <c r="J23" s="82"/>
      <c r="K23" s="352" t="s">
        <v>134</v>
      </c>
      <c r="L23" s="420" t="s">
        <v>285</v>
      </c>
      <c r="M23" s="421"/>
      <c r="N23" s="422"/>
    </row>
    <row r="24" spans="2:14" s="38" customFormat="1" ht="33.75" customHeight="1" thickBot="1">
      <c r="B24" s="356"/>
      <c r="C24" s="354"/>
      <c r="D24" s="354"/>
      <c r="E24" s="354"/>
      <c r="F24" s="236"/>
      <c r="G24" s="297"/>
      <c r="H24" s="82"/>
      <c r="I24" s="82"/>
      <c r="J24" s="82"/>
      <c r="K24" s="352" t="s">
        <v>135</v>
      </c>
      <c r="L24" s="420"/>
      <c r="M24" s="421"/>
      <c r="N24" s="422"/>
    </row>
    <row r="25" spans="2:14" s="38" customFormat="1" ht="33.75" customHeight="1" thickBot="1">
      <c r="B25" s="356"/>
      <c r="C25" s="354"/>
      <c r="D25" s="354"/>
      <c r="E25" s="354"/>
      <c r="F25" s="236"/>
      <c r="G25" s="297"/>
      <c r="H25" s="82"/>
      <c r="I25" s="82"/>
      <c r="J25" s="82"/>
      <c r="K25" s="352" t="s">
        <v>136</v>
      </c>
      <c r="L25" s="420"/>
      <c r="M25" s="421"/>
      <c r="N25" s="422"/>
    </row>
    <row r="26" spans="2:14" s="38" customFormat="1" ht="33.75" customHeight="1" thickBot="1">
      <c r="B26" s="357"/>
      <c r="C26" s="358"/>
      <c r="D26" s="358"/>
      <c r="E26" s="358"/>
      <c r="F26" s="237"/>
      <c r="G26" s="298"/>
      <c r="H26" s="142"/>
      <c r="I26" s="142"/>
      <c r="J26" s="142"/>
      <c r="K26" s="359" t="s">
        <v>137</v>
      </c>
      <c r="L26" s="360"/>
      <c r="M26" s="361"/>
      <c r="N26" s="362"/>
    </row>
    <row r="27" ht="18" customHeight="1" thickTop="1"/>
  </sheetData>
  <sheetProtection/>
  <mergeCells count="19">
    <mergeCell ref="L23:N25"/>
    <mergeCell ref="H15:K17"/>
    <mergeCell ref="J6:N7"/>
    <mergeCell ref="B13:D14"/>
    <mergeCell ref="B15:D16"/>
    <mergeCell ref="B18:E18"/>
    <mergeCell ref="B19:E19"/>
    <mergeCell ref="B20:E20"/>
    <mergeCell ref="L19:N22"/>
    <mergeCell ref="H13:I13"/>
    <mergeCell ref="J13:K13"/>
    <mergeCell ref="B12:D12"/>
    <mergeCell ref="H12:I12"/>
    <mergeCell ref="J12:K12"/>
    <mergeCell ref="B1:F1"/>
    <mergeCell ref="B9:D9"/>
    <mergeCell ref="B10:D10"/>
    <mergeCell ref="B11:D11"/>
    <mergeCell ref="E11:I11"/>
  </mergeCells>
  <dataValidations count="9">
    <dataValidation allowBlank="1" showInputMessage="1" showErrorMessage="1" promptTitle="連絡がつくものを必ず" prompt="申込責任者個人の携帯電話、メールアドレスを記入してください。" imeMode="off" sqref="E11:I11"/>
    <dataValidation allowBlank="1" showErrorMessage="1" imeMode="hiragana" sqref="N13"/>
    <dataValidation allowBlank="1" showErrorMessage="1" sqref="L13:M13"/>
    <dataValidation allowBlank="1" showInputMessage="1" showErrorMessage="1" imeMode="hiragana" sqref="H19:J26"/>
    <dataValidation allowBlank="1" showErrorMessage="1" promptTitle="リストから選択" prompt="▼をクリックして&#10;リストから選んでください&#10;" imeMode="hiragana" sqref="E9:E10"/>
    <dataValidation allowBlank="1" showInputMessage="1" showErrorMessage="1" imeMode="off" sqref="G19:G26 B13 B15 B17:C17 B21:C26 B18:B20"/>
    <dataValidation allowBlank="1" showInputMessage="1" showErrorMessage="1" imeMode="hiragana" sqref="E8 N14 F9:I10 E13 F12 F14:F26 H18 G14:G17"/>
    <dataValidation allowBlank="1" showInputMessage="1" showErrorMessage="1" promptTitle="リストから選択" prompt="▼をクリックして&#10;リストから選んでください" imeMode="hiragana" sqref="G13"/>
    <dataValidation allowBlank="1" showInputMessage="1" showErrorMessage="1" promptTitle="リストから選択" prompt="▼をクリックして&#10;リストから選んでください" imeMode="hiragana" sqref="F13"/>
  </dataValidations>
  <hyperlinks>
    <hyperlink ref="H1" location="'申込書_2（入力用）'!A1" display="申込書（直接入力用）へ"/>
    <hyperlink ref="H1:I1" location="'申込書_2（入力用）'!A1" display="申込書（直接入力用）へ"/>
    <hyperlink ref="H1:K1" location="'申込書（ｸﾗﾌﾞ事務局用）'!A10" display="申込書（直接入力用）へ戻る"/>
  </hyperlinks>
  <printOptions/>
  <pageMargins left="0.5511811023622047" right="0.3937007874015748" top="0.4724409448818898" bottom="0.1968503937007874" header="0.1968503937007874" footer="0.15748031496062992"/>
  <pageSetup fitToHeight="1" fitToWidth="1" horizontalDpi="300" verticalDpi="300" orientation="landscape" paperSize="9" scale="74"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kawasaki-6e</dc:creator>
  <cp:keywords/>
  <dc:description/>
  <cp:lastModifiedBy>ykwsk</cp:lastModifiedBy>
  <cp:lastPrinted>2016-10-20T14:06:32Z</cp:lastPrinted>
  <dcterms:created xsi:type="dcterms:W3CDTF">2006-09-25T04:06:08Z</dcterms:created>
  <dcterms:modified xsi:type="dcterms:W3CDTF">2019-11-04T13:16:33Z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-1997651249</vt:i4>
  </property>
  <property fmtid="{D5CDD505-2E9C-101B-9397-08002B2CF9AE}" pid="3" name="_EmailSubject">
    <vt:lpwstr>クラブ対抗</vt:lpwstr>
  </property>
  <property fmtid="{D5CDD505-2E9C-101B-9397-08002B2CF9AE}" pid="4" name="_AuthorEmail">
    <vt:lpwstr>yk528@mitene.or.jp</vt:lpwstr>
  </property>
  <property fmtid="{D5CDD505-2E9C-101B-9397-08002B2CF9AE}" pid="5" name="_AuthorEmailDisplayName">
    <vt:lpwstr>川崎　義三</vt:lpwstr>
  </property>
  <property fmtid="{D5CDD505-2E9C-101B-9397-08002B2CF9AE}" pid="6" name="_ReviewingToolsShownOnce">
    <vt:lpwstr/>
  </property>
</Properties>
</file>